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7" activeTab="12"/>
  </bookViews>
  <sheets>
    <sheet name="BEDONIA" sheetId="1" r:id="rId1"/>
    <sheet name="COLLECCHIO" sheetId="2" r:id="rId2"/>
    <sheet name="COLORNO" sheetId="3" r:id="rId3"/>
    <sheet name="FELINO" sheetId="4" r:id="rId4"/>
    <sheet name="FIDENZA" sheetId="5" r:id="rId5"/>
    <sheet name="FORNOVO DI TARO" sheetId="6" r:id="rId6"/>
    <sheet name="LANGHIRANO" sheetId="7" r:id="rId7"/>
    <sheet name="MEDESANO" sheetId="8" r:id="rId8"/>
    <sheet name="MONTECHIARUGOLO" sheetId="9" r:id="rId9"/>
    <sheet name="NOCETO" sheetId="10" r:id="rId10"/>
    <sheet name="PARMA" sheetId="11" r:id="rId11"/>
    <sheet name="SALSOMAGGIORE" sheetId="12" r:id="rId12"/>
    <sheet name="SORBOLO" sheetId="13" r:id="rId13"/>
  </sheets>
  <definedNames/>
  <calcPr fullCalcOnLoad="1"/>
</workbook>
</file>

<file path=xl/sharedStrings.xml><?xml version="1.0" encoding="utf-8"?>
<sst xmlns="http://schemas.openxmlformats.org/spreadsheetml/2006/main" count="463" uniqueCount="61">
  <si>
    <t>COMUNE</t>
  </si>
  <si>
    <t>PROVINCIA</t>
  </si>
  <si>
    <t>ELEZIONI</t>
  </si>
  <si>
    <t>D.C.</t>
  </si>
  <si>
    <t>ELETTORI</t>
  </si>
  <si>
    <t>VOTANTI</t>
  </si>
  <si>
    <t>AFFLUENZA</t>
  </si>
  <si>
    <t>LISTE</t>
  </si>
  <si>
    <t>VOTI</t>
  </si>
  <si>
    <t>%</t>
  </si>
  <si>
    <t>SEGGI</t>
  </si>
  <si>
    <t>REGIONE  EMILIA-ROMAGNA</t>
  </si>
  <si>
    <t>TOT</t>
  </si>
  <si>
    <t>SIGLARIO DELLE LISTE</t>
  </si>
  <si>
    <t>DEMOCRAZIA CRISTIANA</t>
  </si>
  <si>
    <t>PARMA</t>
  </si>
  <si>
    <t>BEDONIA</t>
  </si>
  <si>
    <t>COLLECCHIO</t>
  </si>
  <si>
    <t>COLORNO</t>
  </si>
  <si>
    <t>FELINO</t>
  </si>
  <si>
    <t>FORNOVO DI TARO</t>
  </si>
  <si>
    <t>LANGHIRANO</t>
  </si>
  <si>
    <t>MEDESANO</t>
  </si>
  <si>
    <t>MONTECHIARUGOLO</t>
  </si>
  <si>
    <t>SORBOLO</t>
  </si>
  <si>
    <t>P.C.I.</t>
  </si>
  <si>
    <t>PARTITO COMUNISTA ITALIANO</t>
  </si>
  <si>
    <t>P.S.I.</t>
  </si>
  <si>
    <t>PARTITO SOCIALISTA ITALIANO</t>
  </si>
  <si>
    <t>PARTITO LIBERALE ITALIANO</t>
  </si>
  <si>
    <t>P.L.I.</t>
  </si>
  <si>
    <t>FIDENZA</t>
  </si>
  <si>
    <t>SALSOMAGGIORE</t>
  </si>
  <si>
    <t xml:space="preserve">SCHEDE BIANCHE </t>
  </si>
  <si>
    <t>SCHEDE E VOTI NULLI</t>
  </si>
  <si>
    <t>SCHEDE CONT. E NON ATTR.</t>
  </si>
  <si>
    <t>INDIPENDENTI</t>
  </si>
  <si>
    <t>NOCETO</t>
  </si>
  <si>
    <t>P.R.I.</t>
  </si>
  <si>
    <t>PARTITO REPUBBLICANO ITALIANO</t>
  </si>
  <si>
    <t>COMUNALI MAGGIO 1990</t>
  </si>
  <si>
    <t>ETEROGENEA</t>
  </si>
  <si>
    <t>M.S.I.-D.N.</t>
  </si>
  <si>
    <t>MOVIMENTO SOCIALE ITALIANO - DESTRA NAZIONALE</t>
  </si>
  <si>
    <t>P.S.D.I.</t>
  </si>
  <si>
    <t xml:space="preserve">PARTITO SOCIALISTA ITALIANO </t>
  </si>
  <si>
    <t>PARTITO SOCIALISTA DEMOCRATICO ITALIANO</t>
  </si>
  <si>
    <t>P.C.I.-IND.</t>
  </si>
  <si>
    <t>P.C.I.- IND.</t>
  </si>
  <si>
    <t>PARTITO COMUNISTA ITALIANO - INDIPENDENTI</t>
  </si>
  <si>
    <t>D.C.-P.S.D.I.</t>
  </si>
  <si>
    <t>DEMOCRAZIA CRISTIANA - PARTITO SOCIALISTA DEMOCRATICO ITALIANO</t>
  </si>
  <si>
    <t>VERDI ARCOBALENO</t>
  </si>
  <si>
    <t>PARTITO REPUBBILCANO ITALIANO</t>
  </si>
  <si>
    <t>IND.</t>
  </si>
  <si>
    <t>D.C.-P.R.I.</t>
  </si>
  <si>
    <t>DEMOCRAZIA CRISTIANA - PARTITO REPUBBLICANO ITALIANO</t>
  </si>
  <si>
    <t>LISTA VERDE</t>
  </si>
  <si>
    <t>LEGA LOMBARDA</t>
  </si>
  <si>
    <t>DEM. PROL.</t>
  </si>
  <si>
    <t>DEMOCRAZIA PROLETARIA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</si>
</sst>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2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0" xfId="0" applyFont="1" applyFill="1" applyAlignment="1">
      <alignment/>
    </xf>
    <xf numFmtId="1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2" borderId="4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" fontId="0" fillId="2" borderId="7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51"/>
  <dimension ref="C1:F31"/>
  <sheetViews>
    <sheetView workbookViewId="0" topLeftCell="A7">
      <selection activeCell="D32" sqref="D32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15</v>
      </c>
    </row>
    <row r="4" spans="3:4" ht="12.75">
      <c r="C4" s="1"/>
      <c r="D4" s="1"/>
    </row>
    <row r="5" spans="3:4" ht="12.75">
      <c r="C5" s="1" t="s">
        <v>0</v>
      </c>
      <c r="D5" s="1" t="s">
        <v>16</v>
      </c>
    </row>
    <row r="6" spans="3:4" ht="12.75">
      <c r="C6" s="1"/>
      <c r="D6" s="1"/>
    </row>
    <row r="7" spans="3:4" ht="12.75">
      <c r="C7" s="1" t="s">
        <v>2</v>
      </c>
      <c r="D7" s="1" t="s">
        <v>40</v>
      </c>
    </row>
    <row r="10" spans="3:6" ht="12.75">
      <c r="C10" s="2" t="s">
        <v>4</v>
      </c>
      <c r="D10" s="13">
        <v>4837</v>
      </c>
      <c r="E10" s="5"/>
      <c r="F10" s="5"/>
    </row>
    <row r="11" spans="3:6" ht="12.75">
      <c r="C11" s="2" t="s">
        <v>5</v>
      </c>
      <c r="D11" s="14">
        <v>3395</v>
      </c>
      <c r="E11" s="5"/>
      <c r="F11" s="5"/>
    </row>
    <row r="12" spans="3:6" ht="12.75">
      <c r="C12" s="2" t="s">
        <v>6</v>
      </c>
      <c r="D12" s="3">
        <f>D11/D10</f>
        <v>0.7018813314037626</v>
      </c>
      <c r="E12" s="5"/>
      <c r="F12" s="5"/>
    </row>
    <row r="13" spans="3:6" ht="12.75">
      <c r="C13" s="15" t="s">
        <v>33</v>
      </c>
      <c r="D13" s="16">
        <v>103</v>
      </c>
      <c r="E13" s="5"/>
      <c r="F13" s="5"/>
    </row>
    <row r="14" spans="3:6" ht="12.75">
      <c r="C14" s="17" t="s">
        <v>34</v>
      </c>
      <c r="D14" s="18">
        <f>216-103</f>
        <v>113</v>
      </c>
      <c r="E14" s="5"/>
      <c r="F14" s="5"/>
    </row>
    <row r="15" spans="3:6" ht="12.75">
      <c r="C15" s="19" t="s">
        <v>35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41</v>
      </c>
      <c r="D18" s="7">
        <v>360</v>
      </c>
      <c r="E18" s="3">
        <f>D18/D23</f>
        <v>0.11324315822585719</v>
      </c>
      <c r="F18" s="2">
        <v>2</v>
      </c>
    </row>
    <row r="19" spans="3:6" ht="12.75">
      <c r="C19" s="2" t="s">
        <v>42</v>
      </c>
      <c r="D19" s="7">
        <v>67</v>
      </c>
      <c r="E19" s="3">
        <f>D19/D23</f>
        <v>0.021075810003145644</v>
      </c>
      <c r="F19" s="2">
        <v>0</v>
      </c>
    </row>
    <row r="20" spans="3:6" ht="12.75">
      <c r="C20" s="2" t="s">
        <v>3</v>
      </c>
      <c r="D20" s="7">
        <v>1121</v>
      </c>
      <c r="E20" s="3">
        <f>D20/D23</f>
        <v>0.35262661214218305</v>
      </c>
      <c r="F20" s="2">
        <v>7</v>
      </c>
    </row>
    <row r="21" spans="3:6" ht="12.75">
      <c r="C21" s="2" t="s">
        <v>27</v>
      </c>
      <c r="D21" s="2">
        <v>628</v>
      </c>
      <c r="E21" s="3">
        <f>D21/D23</f>
        <v>0.19754639823843975</v>
      </c>
      <c r="F21" s="2">
        <v>4</v>
      </c>
    </row>
    <row r="22" spans="3:6" ht="12.75">
      <c r="C22" s="2" t="s">
        <v>3</v>
      </c>
      <c r="D22" s="2">
        <v>1003</v>
      </c>
      <c r="E22" s="3">
        <f>D22/D23</f>
        <v>0.3155080213903743</v>
      </c>
      <c r="F22" s="2">
        <v>7</v>
      </c>
    </row>
    <row r="23" spans="3:6" ht="12.75">
      <c r="C23" s="6" t="s">
        <v>12</v>
      </c>
      <c r="D23" s="8">
        <f>SUM(D18:D22)</f>
        <v>3179</v>
      </c>
      <c r="E23" s="9"/>
      <c r="F23" s="6">
        <f>SUM(F18:F22)</f>
        <v>20</v>
      </c>
    </row>
    <row r="27" ht="12.75">
      <c r="C27" s="12" t="s">
        <v>13</v>
      </c>
    </row>
    <row r="29" spans="3:4" ht="12.75">
      <c r="C29" s="4" t="s">
        <v>42</v>
      </c>
      <c r="D29" s="4" t="s">
        <v>43</v>
      </c>
    </row>
    <row r="30" spans="3:4" ht="12.75">
      <c r="C30" s="4" t="s">
        <v>3</v>
      </c>
      <c r="D30" s="4" t="s">
        <v>14</v>
      </c>
    </row>
    <row r="31" spans="3:4" ht="12.75">
      <c r="C31" s="4" t="s">
        <v>27</v>
      </c>
      <c r="D31" s="4" t="s">
        <v>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80"/>
  <dimension ref="C1:F33"/>
  <sheetViews>
    <sheetView workbookViewId="0" topLeftCell="A8">
      <selection activeCell="D29" sqref="D29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15</v>
      </c>
    </row>
    <row r="4" spans="3:4" ht="12.75">
      <c r="C4" s="1"/>
      <c r="D4" s="1"/>
    </row>
    <row r="5" spans="3:4" ht="12.75">
      <c r="C5" s="1" t="s">
        <v>0</v>
      </c>
      <c r="D5" s="1" t="s">
        <v>37</v>
      </c>
    </row>
    <row r="6" spans="3:4" ht="12.75">
      <c r="C6" s="1"/>
      <c r="D6" s="1"/>
    </row>
    <row r="7" spans="3:4" ht="12.75">
      <c r="C7" s="1" t="s">
        <v>2</v>
      </c>
      <c r="D7" s="1" t="s">
        <v>40</v>
      </c>
    </row>
    <row r="10" spans="3:6" ht="12.75">
      <c r="C10" s="2" t="s">
        <v>4</v>
      </c>
      <c r="D10" s="13">
        <v>8249</v>
      </c>
      <c r="E10" s="5"/>
      <c r="F10" s="5"/>
    </row>
    <row r="11" spans="3:6" ht="12.75">
      <c r="C11" s="2" t="s">
        <v>5</v>
      </c>
      <c r="D11" s="14">
        <v>7772</v>
      </c>
      <c r="E11" s="5"/>
      <c r="F11" s="5"/>
    </row>
    <row r="12" spans="3:6" ht="12.75">
      <c r="C12" s="2" t="s">
        <v>6</v>
      </c>
      <c r="D12" s="3">
        <f>D11/D10</f>
        <v>0.9421748090677657</v>
      </c>
      <c r="E12" s="5"/>
      <c r="F12" s="5"/>
    </row>
    <row r="13" spans="3:6" ht="12.75">
      <c r="C13" s="15" t="s">
        <v>33</v>
      </c>
      <c r="D13" s="16">
        <v>245</v>
      </c>
      <c r="E13" s="5"/>
      <c r="F13" s="5"/>
    </row>
    <row r="14" spans="3:6" ht="12.75">
      <c r="C14" s="17" t="s">
        <v>34</v>
      </c>
      <c r="D14" s="18">
        <f>464-245</f>
        <v>219</v>
      </c>
      <c r="E14" s="5"/>
      <c r="F14" s="5"/>
    </row>
    <row r="15" spans="3:6" ht="12.75">
      <c r="C15" s="19" t="s">
        <v>35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44</v>
      </c>
      <c r="D18" s="7">
        <v>616</v>
      </c>
      <c r="E18" s="3">
        <f>D18/D23</f>
        <v>0.0842911877394636</v>
      </c>
      <c r="F18" s="2">
        <v>1</v>
      </c>
    </row>
    <row r="19" spans="3:6" ht="12.75">
      <c r="C19" s="2" t="s">
        <v>3</v>
      </c>
      <c r="D19" s="7">
        <v>2457</v>
      </c>
      <c r="E19" s="3">
        <f>D19/D23</f>
        <v>0.33620689655172414</v>
      </c>
      <c r="F19" s="2">
        <v>7</v>
      </c>
    </row>
    <row r="20" spans="3:6" ht="12.75">
      <c r="C20" s="2" t="s">
        <v>27</v>
      </c>
      <c r="D20" s="7">
        <v>1112</v>
      </c>
      <c r="E20" s="3">
        <f>D20/D23</f>
        <v>0.15216201423097975</v>
      </c>
      <c r="F20" s="2">
        <v>3</v>
      </c>
    </row>
    <row r="21" spans="3:6" ht="12.75">
      <c r="C21" s="2" t="s">
        <v>42</v>
      </c>
      <c r="D21" s="7">
        <v>360</v>
      </c>
      <c r="E21" s="3">
        <f>D21/D23</f>
        <v>0.04926108374384237</v>
      </c>
      <c r="F21" s="2">
        <v>1</v>
      </c>
    </row>
    <row r="22" spans="3:6" ht="12.75">
      <c r="C22" s="2" t="s">
        <v>25</v>
      </c>
      <c r="D22" s="7">
        <v>2763</v>
      </c>
      <c r="E22" s="3">
        <f>D22/D23</f>
        <v>0.37807881773399016</v>
      </c>
      <c r="F22" s="2">
        <v>8</v>
      </c>
    </row>
    <row r="23" spans="3:6" ht="12.75">
      <c r="C23" s="6" t="s">
        <v>12</v>
      </c>
      <c r="D23" s="8">
        <f>SUM(D18:D22)</f>
        <v>7308</v>
      </c>
      <c r="E23" s="9"/>
      <c r="F23" s="6">
        <f>SUM(F18:F22)</f>
        <v>20</v>
      </c>
    </row>
    <row r="27" ht="12.75">
      <c r="C27" s="12" t="s">
        <v>13</v>
      </c>
    </row>
    <row r="29" spans="3:4" ht="12.75">
      <c r="C29" s="4" t="s">
        <v>44</v>
      </c>
      <c r="D29" s="4" t="s">
        <v>46</v>
      </c>
    </row>
    <row r="30" spans="3:4" ht="12.75">
      <c r="C30" s="4" t="s">
        <v>3</v>
      </c>
      <c r="D30" s="4" t="s">
        <v>14</v>
      </c>
    </row>
    <row r="31" spans="3:4" ht="12.75">
      <c r="C31" s="4" t="s">
        <v>27</v>
      </c>
      <c r="D31" s="4" t="s">
        <v>28</v>
      </c>
    </row>
    <row r="32" spans="3:4" ht="12.75">
      <c r="C32" s="4" t="s">
        <v>42</v>
      </c>
      <c r="D32" s="4" t="s">
        <v>43</v>
      </c>
    </row>
    <row r="33" spans="3:4" ht="12.75">
      <c r="C33" s="4" t="s">
        <v>25</v>
      </c>
      <c r="D33" s="4" t="s">
        <v>26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81"/>
  <dimension ref="C1:F42"/>
  <sheetViews>
    <sheetView workbookViewId="0" topLeftCell="A14">
      <selection activeCell="D35" sqref="D3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15</v>
      </c>
    </row>
    <row r="4" spans="3:4" ht="12.75">
      <c r="C4" s="1"/>
      <c r="D4" s="1"/>
    </row>
    <row r="5" spans="3:4" ht="12.75">
      <c r="C5" s="1" t="s">
        <v>0</v>
      </c>
      <c r="D5" s="1" t="s">
        <v>15</v>
      </c>
    </row>
    <row r="6" spans="3:4" ht="12.75">
      <c r="C6" s="1"/>
      <c r="D6" s="1"/>
    </row>
    <row r="7" spans="3:4" ht="12.75">
      <c r="C7" s="1" t="s">
        <v>2</v>
      </c>
      <c r="D7" s="1" t="s">
        <v>40</v>
      </c>
    </row>
    <row r="10" spans="3:6" ht="12.75">
      <c r="C10" s="2" t="s">
        <v>4</v>
      </c>
      <c r="D10" s="13">
        <v>147613</v>
      </c>
      <c r="E10" s="5"/>
      <c r="F10" s="5"/>
    </row>
    <row r="11" spans="3:6" ht="12.75">
      <c r="C11" s="2" t="s">
        <v>5</v>
      </c>
      <c r="D11" s="14">
        <v>135527</v>
      </c>
      <c r="E11" s="5"/>
      <c r="F11" s="5"/>
    </row>
    <row r="12" spans="3:6" ht="12.75">
      <c r="C12" s="2" t="s">
        <v>6</v>
      </c>
      <c r="D12" s="3">
        <f>D11/D10</f>
        <v>0.9181237424888052</v>
      </c>
      <c r="E12" s="5"/>
      <c r="F12" s="5"/>
    </row>
    <row r="13" spans="3:6" ht="12.75">
      <c r="C13" s="15" t="s">
        <v>33</v>
      </c>
      <c r="D13" s="16">
        <v>1812</v>
      </c>
      <c r="E13" s="5"/>
      <c r="F13" s="5"/>
    </row>
    <row r="14" spans="3:6" ht="12.75">
      <c r="C14" s="17" t="s">
        <v>34</v>
      </c>
      <c r="D14" s="18">
        <f>6566-2812</f>
        <v>3754</v>
      </c>
      <c r="E14" s="5"/>
      <c r="F14" s="5"/>
    </row>
    <row r="15" spans="3:6" ht="12.75">
      <c r="C15" s="19" t="s">
        <v>35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33594</v>
      </c>
      <c r="E18" s="3">
        <f>D18/D29</f>
        <v>0.26049735966687604</v>
      </c>
      <c r="F18" s="2">
        <v>14</v>
      </c>
    </row>
    <row r="19" spans="3:6" ht="12.75">
      <c r="C19" s="2" t="s">
        <v>42</v>
      </c>
      <c r="D19" s="7">
        <v>3536</v>
      </c>
      <c r="E19" s="3">
        <f>D19/D29</f>
        <v>0.027419142221291708</v>
      </c>
      <c r="F19" s="2">
        <v>1</v>
      </c>
    </row>
    <row r="20" spans="3:6" ht="12.75">
      <c r="C20" s="2" t="s">
        <v>44</v>
      </c>
      <c r="D20" s="7">
        <v>4166</v>
      </c>
      <c r="E20" s="3">
        <f>D20/D29</f>
        <v>0.03230434007180465</v>
      </c>
      <c r="F20" s="2">
        <v>1</v>
      </c>
    </row>
    <row r="21" spans="3:6" ht="12.75">
      <c r="C21" s="2" t="s">
        <v>38</v>
      </c>
      <c r="D21" s="7">
        <v>5188</v>
      </c>
      <c r="E21" s="3">
        <f>D21/D29</f>
        <v>0.040229216584858986</v>
      </c>
      <c r="F21" s="2">
        <v>2</v>
      </c>
    </row>
    <row r="22" spans="3:6" ht="12.75">
      <c r="C22" s="2" t="s">
        <v>25</v>
      </c>
      <c r="D22" s="7">
        <v>42125</v>
      </c>
      <c r="E22" s="3">
        <f>D22/D29</f>
        <v>0.32664914198866324</v>
      </c>
      <c r="F22" s="2">
        <v>17</v>
      </c>
    </row>
    <row r="23" spans="3:6" ht="12.75">
      <c r="C23" s="2" t="s">
        <v>30</v>
      </c>
      <c r="D23" s="7">
        <v>1740</v>
      </c>
      <c r="E23" s="3">
        <f>D23/D29</f>
        <v>0.013492451206178611</v>
      </c>
      <c r="F23" s="2">
        <v>0</v>
      </c>
    </row>
    <row r="24" spans="3:6" ht="12.75">
      <c r="C24" s="2" t="s">
        <v>52</v>
      </c>
      <c r="D24" s="7">
        <v>2500</v>
      </c>
      <c r="E24" s="3">
        <f>D24/D29</f>
        <v>0.019385705756003752</v>
      </c>
      <c r="F24" s="2">
        <v>1</v>
      </c>
    </row>
    <row r="25" spans="3:6" ht="12.75">
      <c r="C25" s="2" t="s">
        <v>57</v>
      </c>
      <c r="D25" s="7">
        <v>4956</v>
      </c>
      <c r="E25" s="3">
        <f>D25/D29</f>
        <v>0.03843022309070184</v>
      </c>
      <c r="F25" s="2">
        <v>2</v>
      </c>
    </row>
    <row r="26" spans="3:6" ht="12.75">
      <c r="C26" s="2" t="s">
        <v>58</v>
      </c>
      <c r="D26" s="7">
        <v>7254</v>
      </c>
      <c r="E26" s="3">
        <f>D26/D29</f>
        <v>0.05624956382162049</v>
      </c>
      <c r="F26" s="2">
        <v>3</v>
      </c>
    </row>
    <row r="27" spans="3:6" ht="12.75">
      <c r="C27" s="2" t="s">
        <v>27</v>
      </c>
      <c r="D27" s="7">
        <v>22943</v>
      </c>
      <c r="E27" s="3">
        <f>D27/D29</f>
        <v>0.17790649886399765</v>
      </c>
      <c r="F27" s="2">
        <v>9</v>
      </c>
    </row>
    <row r="28" spans="3:6" ht="12.75">
      <c r="C28" s="2" t="s">
        <v>59</v>
      </c>
      <c r="D28" s="7">
        <v>959</v>
      </c>
      <c r="E28" s="3">
        <f>D28/D29</f>
        <v>0.00743635672800304</v>
      </c>
      <c r="F28" s="2">
        <v>0</v>
      </c>
    </row>
    <row r="29" spans="3:6" ht="12.75">
      <c r="C29" s="6" t="s">
        <v>12</v>
      </c>
      <c r="D29" s="8">
        <f>SUM(D18:D28)</f>
        <v>128961</v>
      </c>
      <c r="E29" s="9"/>
      <c r="F29" s="6">
        <f>SUM(F18:F28)</f>
        <v>50</v>
      </c>
    </row>
    <row r="33" ht="12.75">
      <c r="C33" s="12" t="s">
        <v>13</v>
      </c>
    </row>
    <row r="35" spans="3:4" ht="12.75">
      <c r="C35" s="4" t="s">
        <v>3</v>
      </c>
      <c r="D35" s="4" t="s">
        <v>14</v>
      </c>
    </row>
    <row r="36" spans="3:4" ht="12.75">
      <c r="C36" s="4" t="s">
        <v>42</v>
      </c>
      <c r="D36" s="4" t="s">
        <v>43</v>
      </c>
    </row>
    <row r="37" spans="3:4" ht="12.75">
      <c r="C37" s="4" t="s">
        <v>44</v>
      </c>
      <c r="D37" s="4" t="s">
        <v>46</v>
      </c>
    </row>
    <row r="38" spans="3:4" ht="12.75">
      <c r="C38" s="4" t="s">
        <v>38</v>
      </c>
      <c r="D38" s="4" t="s">
        <v>39</v>
      </c>
    </row>
    <row r="39" spans="3:4" ht="12.75">
      <c r="C39" s="4" t="s">
        <v>25</v>
      </c>
      <c r="D39" s="4" t="s">
        <v>26</v>
      </c>
    </row>
    <row r="40" spans="3:4" ht="12.75">
      <c r="C40" s="4" t="s">
        <v>30</v>
      </c>
      <c r="D40" s="4" t="s">
        <v>29</v>
      </c>
    </row>
    <row r="41" spans="3:4" ht="12.75">
      <c r="C41" s="4" t="s">
        <v>27</v>
      </c>
      <c r="D41" s="4" t="s">
        <v>28</v>
      </c>
    </row>
    <row r="42" spans="3:4" ht="12.75">
      <c r="C42" s="4" t="s">
        <v>59</v>
      </c>
      <c r="D42" s="4" t="s">
        <v>60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83"/>
  <dimension ref="C1:F38"/>
  <sheetViews>
    <sheetView workbookViewId="0" topLeftCell="A11">
      <selection activeCell="D33" sqref="D33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15</v>
      </c>
    </row>
    <row r="4" spans="3:4" ht="12.75">
      <c r="C4" s="1"/>
      <c r="D4" s="1"/>
    </row>
    <row r="5" spans="3:4" ht="12.75">
      <c r="C5" s="1" t="s">
        <v>0</v>
      </c>
      <c r="D5" s="1" t="s">
        <v>32</v>
      </c>
    </row>
    <row r="6" spans="3:4" ht="12.75">
      <c r="C6" s="1"/>
      <c r="D6" s="1"/>
    </row>
    <row r="7" spans="3:4" ht="12.75">
      <c r="C7" s="1" t="s">
        <v>2</v>
      </c>
      <c r="D7" s="1" t="s">
        <v>40</v>
      </c>
    </row>
    <row r="10" spans="3:6" ht="12.75">
      <c r="C10" s="2" t="s">
        <v>4</v>
      </c>
      <c r="D10" s="13">
        <v>15459</v>
      </c>
      <c r="E10" s="5"/>
      <c r="F10" s="5"/>
    </row>
    <row r="11" spans="3:6" ht="12.75">
      <c r="C11" s="2" t="s">
        <v>5</v>
      </c>
      <c r="D11" s="14">
        <v>14158</v>
      </c>
      <c r="E11" s="5"/>
      <c r="F11" s="5"/>
    </row>
    <row r="12" spans="3:6" ht="12.75">
      <c r="C12" s="2" t="s">
        <v>6</v>
      </c>
      <c r="D12" s="3">
        <f>D11/D10</f>
        <v>0.9158419043922634</v>
      </c>
      <c r="E12" s="5"/>
      <c r="F12" s="5"/>
    </row>
    <row r="13" spans="3:6" ht="12.75">
      <c r="C13" s="15" t="s">
        <v>33</v>
      </c>
      <c r="D13" s="16">
        <v>286</v>
      </c>
      <c r="E13" s="5"/>
      <c r="F13" s="5"/>
    </row>
    <row r="14" spans="3:6" ht="12.75">
      <c r="C14" s="17" t="s">
        <v>34</v>
      </c>
      <c r="D14" s="18">
        <f>600-286</f>
        <v>314</v>
      </c>
      <c r="E14" s="5"/>
      <c r="F14" s="5"/>
    </row>
    <row r="15" spans="3:6" ht="12.75">
      <c r="C15" s="19" t="s">
        <v>35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57</v>
      </c>
      <c r="D18" s="7">
        <v>296</v>
      </c>
      <c r="E18" s="3">
        <f>D18/D27</f>
        <v>0.021832128632541675</v>
      </c>
      <c r="F18" s="2">
        <v>0</v>
      </c>
    </row>
    <row r="19" spans="3:6" ht="12.75">
      <c r="C19" s="2" t="s">
        <v>42</v>
      </c>
      <c r="D19" s="7">
        <v>455</v>
      </c>
      <c r="E19" s="3">
        <f>D19/D27</f>
        <v>0.03355952205340021</v>
      </c>
      <c r="F19" s="2">
        <v>1</v>
      </c>
    </row>
    <row r="20" spans="3:6" ht="12.75">
      <c r="C20" s="2" t="s">
        <v>52</v>
      </c>
      <c r="D20" s="7">
        <v>145</v>
      </c>
      <c r="E20" s="3">
        <f>D20/D27</f>
        <v>0.010694792742292373</v>
      </c>
      <c r="F20" s="2">
        <v>0</v>
      </c>
    </row>
    <row r="21" spans="3:6" ht="12.75">
      <c r="C21" s="2" t="s">
        <v>3</v>
      </c>
      <c r="D21" s="7">
        <v>3180</v>
      </c>
      <c r="E21" s="3">
        <f>D21/D27</f>
        <v>0.23454786841717068</v>
      </c>
      <c r="F21" s="2">
        <v>7</v>
      </c>
    </row>
    <row r="22" spans="3:6" ht="12.75">
      <c r="C22" s="2" t="s">
        <v>25</v>
      </c>
      <c r="D22" s="7">
        <v>4839</v>
      </c>
      <c r="E22" s="3">
        <f>D22/D27</f>
        <v>0.35691104882726066</v>
      </c>
      <c r="F22" s="2">
        <v>12</v>
      </c>
    </row>
    <row r="23" spans="3:6" ht="12.75">
      <c r="C23" s="2" t="s">
        <v>27</v>
      </c>
      <c r="D23" s="7">
        <v>2627</v>
      </c>
      <c r="E23" s="3">
        <f>D23/D27</f>
        <v>0.19376014161380734</v>
      </c>
      <c r="F23" s="2">
        <v>6</v>
      </c>
    </row>
    <row r="24" spans="3:6" ht="12.75">
      <c r="C24" s="2" t="s">
        <v>38</v>
      </c>
      <c r="D24" s="7">
        <v>538</v>
      </c>
      <c r="E24" s="3">
        <f>D24/D27</f>
        <v>0.03968136893347101</v>
      </c>
      <c r="F24" s="2">
        <v>1</v>
      </c>
    </row>
    <row r="25" spans="3:6" ht="12.75">
      <c r="C25" s="2" t="s">
        <v>58</v>
      </c>
      <c r="D25" s="7">
        <v>546</v>
      </c>
      <c r="E25" s="3">
        <f>D25/D27</f>
        <v>0.040271426464080246</v>
      </c>
      <c r="F25" s="2">
        <v>1</v>
      </c>
    </row>
    <row r="26" spans="3:6" ht="12.75">
      <c r="C26" s="2" t="s">
        <v>44</v>
      </c>
      <c r="D26" s="7">
        <v>932</v>
      </c>
      <c r="E26" s="3">
        <f>D26/D27</f>
        <v>0.0687417023159758</v>
      </c>
      <c r="F26" s="2">
        <v>2</v>
      </c>
    </row>
    <row r="27" spans="3:6" ht="12.75">
      <c r="C27" s="6" t="s">
        <v>12</v>
      </c>
      <c r="D27" s="8">
        <f>SUM(D18:D26)</f>
        <v>13558</v>
      </c>
      <c r="E27" s="9"/>
      <c r="F27" s="6">
        <f>SUM(F18:F26)</f>
        <v>30</v>
      </c>
    </row>
    <row r="31" ht="12.75">
      <c r="C31" s="12" t="s">
        <v>13</v>
      </c>
    </row>
    <row r="33" spans="3:4" ht="12.75">
      <c r="C33" s="4" t="s">
        <v>42</v>
      </c>
      <c r="D33" s="4" t="s">
        <v>43</v>
      </c>
    </row>
    <row r="34" spans="3:4" ht="12.75">
      <c r="C34" s="4" t="s">
        <v>3</v>
      </c>
      <c r="D34" s="4" t="s">
        <v>14</v>
      </c>
    </row>
    <row r="35" spans="3:4" ht="12.75">
      <c r="C35" s="4" t="s">
        <v>25</v>
      </c>
      <c r="D35" s="4" t="s">
        <v>26</v>
      </c>
    </row>
    <row r="36" spans="3:4" ht="12.75">
      <c r="C36" s="4" t="s">
        <v>27</v>
      </c>
      <c r="D36" s="4" t="s">
        <v>28</v>
      </c>
    </row>
    <row r="37" spans="3:4" ht="12.75">
      <c r="C37" s="4" t="s">
        <v>38</v>
      </c>
      <c r="D37" s="4" t="s">
        <v>39</v>
      </c>
    </row>
    <row r="38" spans="3:4" ht="12.75">
      <c r="C38" s="4" t="s">
        <v>44</v>
      </c>
      <c r="D38" s="4" t="s">
        <v>46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85"/>
  <dimension ref="C1:F33"/>
  <sheetViews>
    <sheetView tabSelected="1" workbookViewId="0" topLeftCell="A2">
      <selection activeCell="D29" sqref="D29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15</v>
      </c>
    </row>
    <row r="4" spans="3:4" ht="12.75">
      <c r="C4" s="1"/>
      <c r="D4" s="1"/>
    </row>
    <row r="5" spans="3:4" ht="12.75">
      <c r="C5" s="1" t="s">
        <v>0</v>
      </c>
      <c r="D5" s="1" t="s">
        <v>24</v>
      </c>
    </row>
    <row r="6" spans="3:4" ht="12.75">
      <c r="C6" s="1"/>
      <c r="D6" s="1"/>
    </row>
    <row r="7" spans="3:4" ht="12.75">
      <c r="C7" s="1" t="s">
        <v>2</v>
      </c>
      <c r="D7" s="1" t="s">
        <v>40</v>
      </c>
    </row>
    <row r="10" spans="3:6" ht="12.75">
      <c r="C10" s="2" t="s">
        <v>4</v>
      </c>
      <c r="D10" s="13">
        <v>6151</v>
      </c>
      <c r="E10" s="5"/>
      <c r="F10" s="5"/>
    </row>
    <row r="11" spans="3:6" ht="12.75">
      <c r="C11" s="2" t="s">
        <v>5</v>
      </c>
      <c r="D11" s="14">
        <v>5790</v>
      </c>
      <c r="E11" s="5"/>
      <c r="F11" s="5"/>
    </row>
    <row r="12" spans="3:6" ht="12.75">
      <c r="C12" s="2" t="s">
        <v>6</v>
      </c>
      <c r="D12" s="3">
        <f>D11/D10</f>
        <v>0.9413103560396684</v>
      </c>
      <c r="E12" s="5"/>
      <c r="F12" s="5"/>
    </row>
    <row r="13" spans="3:6" ht="12.75">
      <c r="C13" s="15" t="s">
        <v>33</v>
      </c>
      <c r="D13" s="16">
        <v>235</v>
      </c>
      <c r="E13" s="5"/>
      <c r="F13" s="5"/>
    </row>
    <row r="14" spans="3:6" ht="12.75">
      <c r="C14" s="17" t="s">
        <v>34</v>
      </c>
      <c r="D14" s="18">
        <f>394-235</f>
        <v>159</v>
      </c>
      <c r="E14" s="5"/>
      <c r="F14" s="5"/>
    </row>
    <row r="15" spans="3:6" ht="12.75">
      <c r="C15" s="19" t="s">
        <v>35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44</v>
      </c>
      <c r="D18" s="7">
        <v>506</v>
      </c>
      <c r="E18" s="3">
        <f>D18/D23</f>
        <v>0.09377316530763528</v>
      </c>
      <c r="F18" s="2">
        <v>2</v>
      </c>
    </row>
    <row r="19" spans="3:6" ht="12.75">
      <c r="C19" s="2" t="s">
        <v>25</v>
      </c>
      <c r="D19" s="7">
        <v>2571</v>
      </c>
      <c r="E19" s="3">
        <f>D19/D23</f>
        <v>0.47646404744255005</v>
      </c>
      <c r="F19" s="2">
        <v>10</v>
      </c>
    </row>
    <row r="20" spans="3:6" ht="12.75">
      <c r="C20" s="2" t="s">
        <v>3</v>
      </c>
      <c r="D20" s="7">
        <v>1313</v>
      </c>
      <c r="E20" s="3">
        <f>D20/D23</f>
        <v>0.24332839140103782</v>
      </c>
      <c r="F20" s="2">
        <v>5</v>
      </c>
    </row>
    <row r="21" spans="3:6" ht="12.75">
      <c r="C21" s="2" t="s">
        <v>42</v>
      </c>
      <c r="D21" s="7">
        <v>138</v>
      </c>
      <c r="E21" s="3">
        <f>D21/D23</f>
        <v>0.02557449962935508</v>
      </c>
      <c r="F21" s="2">
        <v>0</v>
      </c>
    </row>
    <row r="22" spans="3:6" ht="12.75">
      <c r="C22" s="2" t="s">
        <v>27</v>
      </c>
      <c r="D22" s="7">
        <v>868</v>
      </c>
      <c r="E22" s="3">
        <f>D22/D23</f>
        <v>0.1608598962194218</v>
      </c>
      <c r="F22" s="2">
        <v>3</v>
      </c>
    </row>
    <row r="23" spans="3:6" ht="12.75">
      <c r="C23" s="6" t="s">
        <v>12</v>
      </c>
      <c r="D23" s="8">
        <f>SUM(D18:D22)</f>
        <v>5396</v>
      </c>
      <c r="E23" s="9"/>
      <c r="F23" s="6">
        <f>SUM(F18:F22)</f>
        <v>20</v>
      </c>
    </row>
    <row r="27" ht="12.75">
      <c r="C27" s="12" t="s">
        <v>13</v>
      </c>
    </row>
    <row r="29" spans="3:4" ht="12.75">
      <c r="C29" s="4" t="s">
        <v>44</v>
      </c>
      <c r="D29" s="4" t="s">
        <v>46</v>
      </c>
    </row>
    <row r="30" spans="3:4" ht="12.75">
      <c r="C30" s="4" t="s">
        <v>25</v>
      </c>
      <c r="D30" s="4" t="s">
        <v>26</v>
      </c>
    </row>
    <row r="31" spans="3:4" ht="12.75">
      <c r="C31" s="4" t="s">
        <v>3</v>
      </c>
      <c r="D31" s="4" t="s">
        <v>14</v>
      </c>
    </row>
    <row r="32" spans="3:4" ht="12.75">
      <c r="C32" s="4" t="s">
        <v>42</v>
      </c>
      <c r="D32" s="4" t="s">
        <v>43</v>
      </c>
    </row>
    <row r="33" spans="3:4" ht="12.75">
      <c r="C33" s="4" t="s">
        <v>27</v>
      </c>
      <c r="D33" s="4" t="s">
        <v>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62"/>
  <dimension ref="C1:F33"/>
  <sheetViews>
    <sheetView workbookViewId="0" topLeftCell="A7">
      <selection activeCell="D36" sqref="D36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15</v>
      </c>
    </row>
    <row r="4" spans="3:4" ht="12.75">
      <c r="C4" s="1"/>
      <c r="D4" s="1"/>
    </row>
    <row r="5" spans="3:4" ht="12.75">
      <c r="C5" s="1" t="s">
        <v>0</v>
      </c>
      <c r="D5" s="1" t="s">
        <v>17</v>
      </c>
    </row>
    <row r="6" spans="3:4" ht="12.75">
      <c r="C6" s="1"/>
      <c r="D6" s="1"/>
    </row>
    <row r="7" spans="3:4" ht="12.75">
      <c r="C7" s="1" t="s">
        <v>2</v>
      </c>
      <c r="D7" s="1" t="s">
        <v>40</v>
      </c>
    </row>
    <row r="10" spans="3:6" ht="12.75">
      <c r="C10" s="2" t="s">
        <v>4</v>
      </c>
      <c r="D10" s="13">
        <v>9292</v>
      </c>
      <c r="E10" s="5"/>
      <c r="F10" s="5"/>
    </row>
    <row r="11" spans="3:6" ht="12.75">
      <c r="C11" s="2" t="s">
        <v>5</v>
      </c>
      <c r="D11" s="14">
        <v>8700</v>
      </c>
      <c r="E11" s="5"/>
      <c r="F11" s="5"/>
    </row>
    <row r="12" spans="3:6" ht="12.75">
      <c r="C12" s="2" t="s">
        <v>6</v>
      </c>
      <c r="D12" s="3">
        <f>D11/D10</f>
        <v>0.9362892811020233</v>
      </c>
      <c r="E12" s="5"/>
      <c r="F12" s="5"/>
    </row>
    <row r="13" spans="3:6" ht="12.75">
      <c r="C13" s="15" t="s">
        <v>33</v>
      </c>
      <c r="D13" s="16">
        <v>227</v>
      </c>
      <c r="E13" s="5"/>
      <c r="F13" s="5"/>
    </row>
    <row r="14" spans="3:6" ht="12.75">
      <c r="C14" s="17" t="s">
        <v>34</v>
      </c>
      <c r="D14" s="18">
        <f>449-227</f>
        <v>222</v>
      </c>
      <c r="E14" s="5"/>
      <c r="F14" s="5"/>
    </row>
    <row r="15" spans="3:6" ht="12.75">
      <c r="C15" s="19" t="s">
        <v>35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44</v>
      </c>
      <c r="D18" s="7">
        <v>474</v>
      </c>
      <c r="E18" s="3">
        <f>D18/D23</f>
        <v>0.05744758211125924</v>
      </c>
      <c r="F18" s="2">
        <v>1</v>
      </c>
    </row>
    <row r="19" spans="3:6" ht="12.75">
      <c r="C19" s="2" t="s">
        <v>25</v>
      </c>
      <c r="D19" s="7">
        <v>3257</v>
      </c>
      <c r="E19" s="3">
        <f>D19/D23</f>
        <v>0.39474003151133197</v>
      </c>
      <c r="F19" s="2">
        <v>13</v>
      </c>
    </row>
    <row r="20" spans="3:6" ht="12.75">
      <c r="C20" s="2" t="s">
        <v>42</v>
      </c>
      <c r="D20" s="7">
        <v>235</v>
      </c>
      <c r="E20" s="3">
        <f>D20/D23</f>
        <v>0.02848139619440068</v>
      </c>
      <c r="F20" s="2">
        <v>0</v>
      </c>
    </row>
    <row r="21" spans="3:6" ht="12.75">
      <c r="C21" s="2" t="s">
        <v>27</v>
      </c>
      <c r="D21" s="7">
        <v>2004</v>
      </c>
      <c r="E21" s="3">
        <f>D21/D23</f>
        <v>0.24287965095139982</v>
      </c>
      <c r="F21" s="2">
        <v>7</v>
      </c>
    </row>
    <row r="22" spans="3:6" ht="12.75">
      <c r="C22" s="2" t="s">
        <v>3</v>
      </c>
      <c r="D22" s="7">
        <v>2281</v>
      </c>
      <c r="E22" s="3">
        <f>D22/D23</f>
        <v>0.2764513392316083</v>
      </c>
      <c r="F22" s="2">
        <v>9</v>
      </c>
    </row>
    <row r="23" spans="3:6" ht="12.75">
      <c r="C23" s="6" t="s">
        <v>12</v>
      </c>
      <c r="D23" s="8">
        <f>SUM(D18:D22)</f>
        <v>8251</v>
      </c>
      <c r="E23" s="9"/>
      <c r="F23" s="6">
        <f>SUM(F18:F22)</f>
        <v>30</v>
      </c>
    </row>
    <row r="27" ht="12.75">
      <c r="C27" s="12" t="s">
        <v>13</v>
      </c>
    </row>
    <row r="29" spans="3:4" ht="12.75">
      <c r="C29" s="4" t="s">
        <v>44</v>
      </c>
      <c r="D29" s="4" t="s">
        <v>46</v>
      </c>
    </row>
    <row r="30" spans="3:4" ht="12.75">
      <c r="C30" s="4" t="s">
        <v>25</v>
      </c>
      <c r="D30" s="4" t="s">
        <v>26</v>
      </c>
    </row>
    <row r="31" spans="3:4" ht="12.75">
      <c r="C31" s="4" t="s">
        <v>42</v>
      </c>
      <c r="D31" s="4" t="s">
        <v>43</v>
      </c>
    </row>
    <row r="32" spans="3:4" ht="12.75">
      <c r="C32" s="4" t="s">
        <v>27</v>
      </c>
      <c r="D32" s="4" t="s">
        <v>45</v>
      </c>
    </row>
    <row r="33" spans="3:4" ht="12.75">
      <c r="C33" s="4" t="s">
        <v>3</v>
      </c>
      <c r="D33" s="4" t="s">
        <v>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65"/>
  <dimension ref="C1:F33"/>
  <sheetViews>
    <sheetView workbookViewId="0" topLeftCell="A7">
      <selection activeCell="D34" sqref="D3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15</v>
      </c>
    </row>
    <row r="4" spans="3:4" ht="12.75">
      <c r="C4" s="1"/>
      <c r="D4" s="1"/>
    </row>
    <row r="5" spans="3:4" ht="12.75">
      <c r="C5" s="1" t="s">
        <v>0</v>
      </c>
      <c r="D5" s="1" t="s">
        <v>18</v>
      </c>
    </row>
    <row r="6" spans="3:4" ht="12.75">
      <c r="C6" s="1"/>
      <c r="D6" s="1"/>
    </row>
    <row r="7" spans="3:4" ht="12.75">
      <c r="C7" s="1" t="s">
        <v>2</v>
      </c>
      <c r="D7" s="1" t="s">
        <v>40</v>
      </c>
    </row>
    <row r="10" spans="3:6" ht="12.75">
      <c r="C10" s="2" t="s">
        <v>4</v>
      </c>
      <c r="D10" s="13">
        <v>6112</v>
      </c>
      <c r="E10" s="5"/>
      <c r="F10" s="5"/>
    </row>
    <row r="11" spans="3:6" ht="12.75">
      <c r="C11" s="2" t="s">
        <v>5</v>
      </c>
      <c r="D11" s="14">
        <v>5627</v>
      </c>
      <c r="E11" s="5"/>
      <c r="F11" s="5"/>
    </row>
    <row r="12" spans="3:6" ht="12.75">
      <c r="C12" s="2" t="s">
        <v>6</v>
      </c>
      <c r="D12" s="3">
        <f>D11/D10</f>
        <v>0.9206479057591623</v>
      </c>
      <c r="E12" s="5"/>
      <c r="F12" s="5"/>
    </row>
    <row r="13" spans="3:6" ht="12.75">
      <c r="C13" s="15" t="s">
        <v>33</v>
      </c>
      <c r="D13" s="16">
        <v>351</v>
      </c>
      <c r="E13" s="5"/>
      <c r="F13" s="5"/>
    </row>
    <row r="14" spans="3:6" ht="12.75">
      <c r="C14" s="17" t="s">
        <v>34</v>
      </c>
      <c r="D14" s="18">
        <f>599-351</f>
        <v>248</v>
      </c>
      <c r="E14" s="5"/>
      <c r="F14" s="5"/>
    </row>
    <row r="15" spans="3:6" ht="12.75">
      <c r="C15" s="19" t="s">
        <v>35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47</v>
      </c>
      <c r="D18" s="7">
        <v>1583</v>
      </c>
      <c r="E18" s="3">
        <f>D18/D23</f>
        <v>0.31483691328560065</v>
      </c>
      <c r="F18" s="2">
        <v>7</v>
      </c>
    </row>
    <row r="19" spans="3:6" ht="12.75">
      <c r="C19" s="2" t="s">
        <v>42</v>
      </c>
      <c r="D19" s="7">
        <v>189</v>
      </c>
      <c r="E19" s="3">
        <f>D19/D23</f>
        <v>0.03758949880668258</v>
      </c>
      <c r="F19" s="2">
        <v>0</v>
      </c>
    </row>
    <row r="20" spans="3:6" ht="12.75">
      <c r="C20" s="2" t="s">
        <v>3</v>
      </c>
      <c r="D20" s="7">
        <v>1376</v>
      </c>
      <c r="E20" s="3">
        <f>D20/D23</f>
        <v>0.273667462211615</v>
      </c>
      <c r="F20" s="2">
        <v>6</v>
      </c>
    </row>
    <row r="21" spans="3:6" ht="12.75">
      <c r="C21" s="2" t="s">
        <v>27</v>
      </c>
      <c r="D21" s="7">
        <v>1667</v>
      </c>
      <c r="E21" s="3">
        <f>D21/D23</f>
        <v>0.3315433571996818</v>
      </c>
      <c r="F21" s="2">
        <v>7</v>
      </c>
    </row>
    <row r="22" spans="3:6" ht="12.75">
      <c r="C22" s="2" t="s">
        <v>44</v>
      </c>
      <c r="D22" s="7">
        <v>213</v>
      </c>
      <c r="E22" s="3">
        <f>D22/D23</f>
        <v>0.042362768496420046</v>
      </c>
      <c r="F22" s="2">
        <v>0</v>
      </c>
    </row>
    <row r="23" spans="3:6" ht="12.75">
      <c r="C23" s="6" t="s">
        <v>12</v>
      </c>
      <c r="D23" s="8">
        <f>SUM(D18:D22)</f>
        <v>5028</v>
      </c>
      <c r="E23" s="9"/>
      <c r="F23" s="6">
        <f>SUM(F18:F22)</f>
        <v>20</v>
      </c>
    </row>
    <row r="27" ht="12.75">
      <c r="C27" s="12" t="s">
        <v>13</v>
      </c>
    </row>
    <row r="29" spans="3:4" ht="12.75">
      <c r="C29" s="4" t="s">
        <v>48</v>
      </c>
      <c r="D29" s="4" t="s">
        <v>49</v>
      </c>
    </row>
    <row r="30" spans="3:4" ht="12.75">
      <c r="C30" s="4" t="s">
        <v>42</v>
      </c>
      <c r="D30" s="4" t="s">
        <v>43</v>
      </c>
    </row>
    <row r="31" spans="3:4" ht="12.75">
      <c r="C31" s="4" t="s">
        <v>3</v>
      </c>
      <c r="D31" s="4" t="s">
        <v>14</v>
      </c>
    </row>
    <row r="32" spans="3:4" ht="12.75">
      <c r="C32" s="4" t="s">
        <v>27</v>
      </c>
      <c r="D32" s="4" t="s">
        <v>28</v>
      </c>
    </row>
    <row r="33" spans="3:4" ht="12.75">
      <c r="C33" s="4" t="s">
        <v>44</v>
      </c>
      <c r="D33" s="4" t="s">
        <v>46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0"/>
  <dimension ref="C1:F31"/>
  <sheetViews>
    <sheetView workbookViewId="0" topLeftCell="A1">
      <selection activeCell="D28" sqref="D28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15</v>
      </c>
    </row>
    <row r="4" spans="3:4" ht="12.75">
      <c r="C4" s="1"/>
      <c r="D4" s="1"/>
    </row>
    <row r="5" spans="3:4" ht="12.75">
      <c r="C5" s="1" t="s">
        <v>0</v>
      </c>
      <c r="D5" s="1" t="s">
        <v>19</v>
      </c>
    </row>
    <row r="6" spans="3:4" ht="12.75">
      <c r="C6" s="1"/>
      <c r="D6" s="1"/>
    </row>
    <row r="7" spans="3:4" ht="12.75">
      <c r="C7" s="1" t="s">
        <v>2</v>
      </c>
      <c r="D7" s="1" t="s">
        <v>40</v>
      </c>
    </row>
    <row r="10" spans="3:6" ht="12.75">
      <c r="C10" s="2" t="s">
        <v>4</v>
      </c>
      <c r="D10" s="13">
        <v>5114</v>
      </c>
      <c r="E10" s="5"/>
      <c r="F10" s="5"/>
    </row>
    <row r="11" spans="3:6" ht="12.75">
      <c r="C11" s="2" t="s">
        <v>5</v>
      </c>
      <c r="D11" s="14">
        <v>4832</v>
      </c>
      <c r="E11" s="5"/>
      <c r="F11" s="5"/>
    </row>
    <row r="12" spans="3:6" ht="12.75">
      <c r="C12" s="2" t="s">
        <v>6</v>
      </c>
      <c r="D12" s="3">
        <f>D11/D10</f>
        <v>0.9448572545952287</v>
      </c>
      <c r="E12" s="5"/>
      <c r="F12" s="5"/>
    </row>
    <row r="13" spans="3:6" ht="12.75">
      <c r="C13" s="15" t="s">
        <v>33</v>
      </c>
      <c r="D13" s="16">
        <v>156</v>
      </c>
      <c r="E13" s="5"/>
      <c r="F13" s="5"/>
    </row>
    <row r="14" spans="3:6" ht="12.75">
      <c r="C14" s="17" t="s">
        <v>34</v>
      </c>
      <c r="D14" s="18">
        <f>305-156</f>
        <v>149</v>
      </c>
      <c r="E14" s="5"/>
      <c r="F14" s="5"/>
    </row>
    <row r="15" spans="3:6" ht="12.75">
      <c r="C15" s="19" t="s">
        <v>35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50</v>
      </c>
      <c r="D18" s="7">
        <v>1812</v>
      </c>
      <c r="E18" s="3">
        <f>D18/D22</f>
        <v>0.4002650762094102</v>
      </c>
      <c r="F18" s="2">
        <v>8</v>
      </c>
    </row>
    <row r="19" spans="3:6" ht="12.75">
      <c r="C19" s="2" t="s">
        <v>42</v>
      </c>
      <c r="D19" s="7">
        <v>100</v>
      </c>
      <c r="E19" s="3">
        <f>D19/D22</f>
        <v>0.02208968411751712</v>
      </c>
      <c r="F19" s="2">
        <v>0</v>
      </c>
    </row>
    <row r="20" spans="3:6" ht="12.75">
      <c r="C20" s="2" t="s">
        <v>27</v>
      </c>
      <c r="D20" s="7">
        <v>586</v>
      </c>
      <c r="E20" s="3">
        <f>D20/D22</f>
        <v>0.12944554892865032</v>
      </c>
      <c r="F20" s="2">
        <v>2</v>
      </c>
    </row>
    <row r="21" spans="3:6" ht="12.75">
      <c r="C21" s="2" t="s">
        <v>25</v>
      </c>
      <c r="D21" s="2">
        <v>2029</v>
      </c>
      <c r="E21" s="3">
        <f>D21/D22</f>
        <v>0.44819969074442234</v>
      </c>
      <c r="F21" s="2">
        <v>10</v>
      </c>
    </row>
    <row r="22" spans="3:6" ht="12.75">
      <c r="C22" s="6" t="s">
        <v>12</v>
      </c>
      <c r="D22" s="8">
        <f>SUM(D18:D21)</f>
        <v>4527</v>
      </c>
      <c r="E22" s="9"/>
      <c r="F22" s="6">
        <f>SUM(F18:F21)</f>
        <v>20</v>
      </c>
    </row>
    <row r="26" ht="12.75">
      <c r="C26" s="12" t="s">
        <v>13</v>
      </c>
    </row>
    <row r="28" spans="3:4" ht="12.75">
      <c r="C28" s="4" t="s">
        <v>50</v>
      </c>
      <c r="D28" s="4" t="s">
        <v>51</v>
      </c>
    </row>
    <row r="29" spans="3:4" ht="12.75">
      <c r="C29" s="4" t="s">
        <v>42</v>
      </c>
      <c r="D29" s="4" t="s">
        <v>43</v>
      </c>
    </row>
    <row r="30" spans="3:4" ht="12.75">
      <c r="C30" s="4" t="s">
        <v>27</v>
      </c>
      <c r="D30" s="4" t="s">
        <v>28</v>
      </c>
    </row>
    <row r="31" spans="3:4" ht="12.75">
      <c r="C31" s="4" t="s">
        <v>25</v>
      </c>
      <c r="D31" s="4" t="s">
        <v>26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68"/>
  <dimension ref="C1:F36"/>
  <sheetViews>
    <sheetView workbookViewId="0" topLeftCell="A10">
      <selection activeCell="D31" sqref="D31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15</v>
      </c>
    </row>
    <row r="4" spans="3:4" ht="12.75">
      <c r="C4" s="1"/>
      <c r="D4" s="1"/>
    </row>
    <row r="5" spans="3:4" ht="12.75">
      <c r="C5" s="1" t="s">
        <v>0</v>
      </c>
      <c r="D5" s="1" t="s">
        <v>31</v>
      </c>
    </row>
    <row r="6" spans="3:4" ht="12.75">
      <c r="C6" s="1"/>
      <c r="D6" s="1"/>
    </row>
    <row r="7" spans="3:4" ht="12.75">
      <c r="C7" s="1" t="s">
        <v>2</v>
      </c>
      <c r="D7" s="1" t="s">
        <v>40</v>
      </c>
    </row>
    <row r="10" spans="3:6" ht="12.75">
      <c r="C10" s="2" t="s">
        <v>4</v>
      </c>
      <c r="D10" s="13">
        <v>19875</v>
      </c>
      <c r="E10" s="5"/>
      <c r="F10" s="5"/>
    </row>
    <row r="11" spans="3:6" ht="12.75">
      <c r="C11" s="2" t="s">
        <v>5</v>
      </c>
      <c r="D11" s="14">
        <v>18655</v>
      </c>
      <c r="E11" s="5"/>
      <c r="F11" s="5"/>
    </row>
    <row r="12" spans="3:6" ht="12.75">
      <c r="C12" s="2" t="s">
        <v>6</v>
      </c>
      <c r="D12" s="3">
        <f>D11/D10</f>
        <v>0.9386163522012578</v>
      </c>
      <c r="E12" s="5"/>
      <c r="F12" s="5"/>
    </row>
    <row r="13" spans="3:6" ht="12.75">
      <c r="C13" s="15" t="s">
        <v>33</v>
      </c>
      <c r="D13" s="16">
        <v>517</v>
      </c>
      <c r="E13" s="5"/>
      <c r="F13" s="5"/>
    </row>
    <row r="14" spans="3:6" ht="12.75">
      <c r="C14" s="17" t="s">
        <v>34</v>
      </c>
      <c r="D14" s="18">
        <f>1003-517</f>
        <v>486</v>
      </c>
      <c r="E14" s="5"/>
      <c r="F14" s="5"/>
    </row>
    <row r="15" spans="3:6" ht="12.75">
      <c r="C15" s="19" t="s">
        <v>35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27</v>
      </c>
      <c r="D18" s="7">
        <v>3198</v>
      </c>
      <c r="E18" s="3">
        <f>D18/D25</f>
        <v>0.18116927260367097</v>
      </c>
      <c r="F18" s="2">
        <v>5</v>
      </c>
    </row>
    <row r="19" spans="3:6" ht="12.75">
      <c r="C19" s="2" t="s">
        <v>25</v>
      </c>
      <c r="D19" s="7">
        <v>6948</v>
      </c>
      <c r="E19" s="3">
        <f>D19/D25</f>
        <v>0.39360978925900747</v>
      </c>
      <c r="F19" s="2">
        <v>13</v>
      </c>
    </row>
    <row r="20" spans="3:6" ht="12.75">
      <c r="C20" s="2" t="s">
        <v>42</v>
      </c>
      <c r="D20" s="7">
        <v>673</v>
      </c>
      <c r="E20" s="3">
        <f>D20/D25</f>
        <v>0.038125991389077726</v>
      </c>
      <c r="F20" s="2">
        <v>1</v>
      </c>
    </row>
    <row r="21" spans="3:6" ht="12.75">
      <c r="C21" s="2" t="s">
        <v>38</v>
      </c>
      <c r="D21" s="7">
        <v>315</v>
      </c>
      <c r="E21" s="3">
        <f>D21/D25</f>
        <v>0.017845003399048265</v>
      </c>
      <c r="F21" s="2">
        <v>0</v>
      </c>
    </row>
    <row r="22" spans="3:6" ht="12.75">
      <c r="C22" s="2" t="s">
        <v>44</v>
      </c>
      <c r="D22" s="7">
        <v>598</v>
      </c>
      <c r="E22" s="3">
        <f>D22/D25</f>
        <v>0.033877181055971</v>
      </c>
      <c r="F22" s="2">
        <v>1</v>
      </c>
    </row>
    <row r="23" spans="3:6" ht="12.75">
      <c r="C23" s="2" t="s">
        <v>3</v>
      </c>
      <c r="D23" s="7">
        <v>5132</v>
      </c>
      <c r="E23" s="3">
        <f>D23/D25</f>
        <v>0.2907319283933832</v>
      </c>
      <c r="F23" s="2">
        <v>9</v>
      </c>
    </row>
    <row r="24" spans="3:6" ht="12.75">
      <c r="C24" s="2" t="s">
        <v>52</v>
      </c>
      <c r="D24" s="7">
        <v>788</v>
      </c>
      <c r="E24" s="3">
        <f>D24/D25</f>
        <v>0.04464083389984138</v>
      </c>
      <c r="F24" s="2">
        <v>1</v>
      </c>
    </row>
    <row r="25" spans="3:6" ht="12.75">
      <c r="C25" s="6" t="s">
        <v>12</v>
      </c>
      <c r="D25" s="8">
        <f>SUM(D18:D24)</f>
        <v>17652</v>
      </c>
      <c r="E25" s="9"/>
      <c r="F25" s="6">
        <f>SUM(F18:F24)</f>
        <v>30</v>
      </c>
    </row>
    <row r="29" ht="12.75">
      <c r="C29" s="12" t="s">
        <v>13</v>
      </c>
    </row>
    <row r="31" spans="3:4" ht="12.75">
      <c r="C31" s="4" t="s">
        <v>27</v>
      </c>
      <c r="D31" s="4" t="s">
        <v>28</v>
      </c>
    </row>
    <row r="32" spans="3:4" ht="12.75">
      <c r="C32" s="4" t="s">
        <v>25</v>
      </c>
      <c r="D32" s="4" t="s">
        <v>26</v>
      </c>
    </row>
    <row r="33" spans="3:4" ht="12.75">
      <c r="C33" s="4" t="s">
        <v>42</v>
      </c>
      <c r="D33" s="4" t="s">
        <v>43</v>
      </c>
    </row>
    <row r="34" spans="3:4" ht="12.75">
      <c r="C34" s="4" t="s">
        <v>38</v>
      </c>
      <c r="D34" s="4" t="s">
        <v>53</v>
      </c>
    </row>
    <row r="35" spans="3:4" ht="12.75">
      <c r="C35" s="4" t="s">
        <v>44</v>
      </c>
      <c r="D35" s="4" t="s">
        <v>46</v>
      </c>
    </row>
    <row r="36" spans="3:4" ht="12.75">
      <c r="C36" s="4" t="s">
        <v>3</v>
      </c>
      <c r="D36" s="4" t="s">
        <v>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73"/>
  <dimension ref="C1:F33"/>
  <sheetViews>
    <sheetView workbookViewId="0" topLeftCell="A8">
      <selection activeCell="D30" sqref="D30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15</v>
      </c>
    </row>
    <row r="4" spans="3:4" ht="12.75">
      <c r="C4" s="1"/>
      <c r="D4" s="1"/>
    </row>
    <row r="5" spans="3:4" ht="12.75">
      <c r="C5" s="1" t="s">
        <v>0</v>
      </c>
      <c r="D5" s="1" t="s">
        <v>20</v>
      </c>
    </row>
    <row r="6" spans="3:4" ht="12.75">
      <c r="C6" s="1"/>
      <c r="D6" s="1"/>
    </row>
    <row r="7" spans="3:4" ht="12.75">
      <c r="C7" s="1" t="s">
        <v>2</v>
      </c>
      <c r="D7" s="1" t="s">
        <v>40</v>
      </c>
    </row>
    <row r="10" spans="3:6" ht="12.75">
      <c r="C10" s="2" t="s">
        <v>4</v>
      </c>
      <c r="D10" s="13">
        <v>5084</v>
      </c>
      <c r="E10" s="5"/>
      <c r="F10" s="5"/>
    </row>
    <row r="11" spans="3:6" ht="12.75">
      <c r="C11" s="2" t="s">
        <v>5</v>
      </c>
      <c r="D11" s="14">
        <v>4676</v>
      </c>
      <c r="E11" s="5"/>
      <c r="F11" s="5"/>
    </row>
    <row r="12" spans="3:6" ht="12.75">
      <c r="C12" s="2" t="s">
        <v>6</v>
      </c>
      <c r="D12" s="3">
        <f>D11/D10</f>
        <v>0.919748229740362</v>
      </c>
      <c r="E12" s="5"/>
      <c r="F12" s="5"/>
    </row>
    <row r="13" spans="3:6" ht="12.75">
      <c r="C13" s="15" t="s">
        <v>33</v>
      </c>
      <c r="D13" s="16">
        <v>146</v>
      </c>
      <c r="E13" s="5"/>
      <c r="F13" s="5"/>
    </row>
    <row r="14" spans="3:6" ht="12.75">
      <c r="C14" s="17" t="s">
        <v>34</v>
      </c>
      <c r="D14" s="18">
        <f>284-146</f>
        <v>138</v>
      </c>
      <c r="E14" s="5"/>
      <c r="F14" s="5"/>
    </row>
    <row r="15" spans="3:6" ht="12.75">
      <c r="C15" s="19" t="s">
        <v>35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27</v>
      </c>
      <c r="D18" s="7">
        <v>969</v>
      </c>
      <c r="E18" s="3">
        <f>D18/D23</f>
        <v>0.22062841530054644</v>
      </c>
      <c r="F18" s="2">
        <v>5</v>
      </c>
    </row>
    <row r="19" spans="3:6" ht="12.75">
      <c r="C19" s="2" t="s">
        <v>25</v>
      </c>
      <c r="D19" s="7">
        <v>1819</v>
      </c>
      <c r="E19" s="3">
        <f>D19/D23</f>
        <v>0.41416211293260474</v>
      </c>
      <c r="F19" s="2">
        <v>9</v>
      </c>
    </row>
    <row r="20" spans="3:6" ht="12.75">
      <c r="C20" s="2" t="s">
        <v>3</v>
      </c>
      <c r="D20" s="7">
        <v>1339</v>
      </c>
      <c r="E20" s="3">
        <f>D20/D23</f>
        <v>0.30487249544626593</v>
      </c>
      <c r="F20" s="2">
        <v>6</v>
      </c>
    </row>
    <row r="21" spans="3:6" ht="12.75">
      <c r="C21" s="2" t="s">
        <v>44</v>
      </c>
      <c r="D21" s="7">
        <v>192</v>
      </c>
      <c r="E21" s="3">
        <f>D21/D23</f>
        <v>0.04371584699453552</v>
      </c>
      <c r="F21" s="2">
        <v>0</v>
      </c>
    </row>
    <row r="22" spans="3:6" ht="12.75">
      <c r="C22" s="2" t="s">
        <v>42</v>
      </c>
      <c r="D22" s="7">
        <v>73</v>
      </c>
      <c r="E22" s="3">
        <f>D22/D23</f>
        <v>0.016621129326047358</v>
      </c>
      <c r="F22" s="2">
        <v>0</v>
      </c>
    </row>
    <row r="23" spans="3:6" ht="12.75">
      <c r="C23" s="6" t="s">
        <v>12</v>
      </c>
      <c r="D23" s="8">
        <f>SUM(D18:D22)</f>
        <v>4392</v>
      </c>
      <c r="E23" s="9"/>
      <c r="F23" s="6">
        <f>SUM(F18:F22)</f>
        <v>20</v>
      </c>
    </row>
    <row r="27" ht="12.75">
      <c r="C27" s="12" t="s">
        <v>13</v>
      </c>
    </row>
    <row r="29" spans="3:4" ht="12.75">
      <c r="C29" s="4" t="s">
        <v>27</v>
      </c>
      <c r="D29" s="4" t="s">
        <v>28</v>
      </c>
    </row>
    <row r="30" spans="3:4" ht="12.75">
      <c r="C30" s="4" t="s">
        <v>25</v>
      </c>
      <c r="D30" s="4" t="s">
        <v>26</v>
      </c>
    </row>
    <row r="31" spans="3:4" ht="12.75">
      <c r="C31" s="4" t="s">
        <v>3</v>
      </c>
      <c r="D31" s="4" t="s">
        <v>14</v>
      </c>
    </row>
    <row r="32" spans="3:4" ht="12.75">
      <c r="C32" s="4" t="s">
        <v>44</v>
      </c>
      <c r="D32" s="4" t="s">
        <v>46</v>
      </c>
    </row>
    <row r="33" spans="3:4" ht="12.75">
      <c r="C33" s="4" t="s">
        <v>42</v>
      </c>
      <c r="D33" s="4" t="s">
        <v>43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4"/>
  <dimension ref="C1:F35"/>
  <sheetViews>
    <sheetView workbookViewId="0" topLeftCell="A2">
      <selection activeCell="D30" sqref="D30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15</v>
      </c>
    </row>
    <row r="4" spans="3:4" ht="12.75">
      <c r="C4" s="1"/>
      <c r="D4" s="1"/>
    </row>
    <row r="5" spans="3:4" ht="12.75">
      <c r="C5" s="1" t="s">
        <v>0</v>
      </c>
      <c r="D5" s="1" t="s">
        <v>21</v>
      </c>
    </row>
    <row r="6" spans="3:4" ht="12.75">
      <c r="C6" s="1"/>
      <c r="D6" s="1"/>
    </row>
    <row r="7" spans="3:4" ht="12.75">
      <c r="C7" s="1" t="s">
        <v>2</v>
      </c>
      <c r="D7" s="1" t="s">
        <v>40</v>
      </c>
    </row>
    <row r="10" spans="3:6" ht="12.75">
      <c r="C10" s="2" t="s">
        <v>4</v>
      </c>
      <c r="D10" s="13">
        <v>6130</v>
      </c>
      <c r="E10" s="5"/>
      <c r="F10" s="5"/>
    </row>
    <row r="11" spans="3:6" ht="12.75">
      <c r="C11" s="2" t="s">
        <v>5</v>
      </c>
      <c r="D11" s="14">
        <v>5781</v>
      </c>
      <c r="E11" s="5"/>
      <c r="F11" s="5"/>
    </row>
    <row r="12" spans="3:6" ht="12.75">
      <c r="C12" s="2" t="s">
        <v>6</v>
      </c>
      <c r="D12" s="3">
        <f>D11/D10</f>
        <v>0.9430668841761827</v>
      </c>
      <c r="E12" s="5"/>
      <c r="F12" s="5"/>
    </row>
    <row r="13" spans="3:6" ht="12.75">
      <c r="C13" s="15" t="s">
        <v>33</v>
      </c>
      <c r="D13" s="16">
        <v>232</v>
      </c>
      <c r="E13" s="5"/>
      <c r="F13" s="5"/>
    </row>
    <row r="14" spans="3:6" ht="12.75">
      <c r="C14" s="17" t="s">
        <v>34</v>
      </c>
      <c r="D14" s="18">
        <f>369-232</f>
        <v>137</v>
      </c>
      <c r="E14" s="5"/>
      <c r="F14" s="5"/>
    </row>
    <row r="15" spans="3:6" ht="12.75">
      <c r="C15" s="19" t="s">
        <v>35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42</v>
      </c>
      <c r="D18" s="7">
        <v>84</v>
      </c>
      <c r="E18" s="3">
        <f>D18/D24</f>
        <v>0.015521064301552107</v>
      </c>
      <c r="F18" s="2">
        <v>0</v>
      </c>
    </row>
    <row r="19" spans="3:6" ht="12.75">
      <c r="C19" s="2" t="s">
        <v>44</v>
      </c>
      <c r="D19" s="7">
        <v>427</v>
      </c>
      <c r="E19" s="3">
        <f>D19/D24</f>
        <v>0.07889874353288988</v>
      </c>
      <c r="F19" s="2">
        <v>1</v>
      </c>
    </row>
    <row r="20" spans="3:6" ht="12.75">
      <c r="C20" s="2" t="s">
        <v>25</v>
      </c>
      <c r="D20" s="7">
        <v>2363</v>
      </c>
      <c r="E20" s="3">
        <f>D20/D24</f>
        <v>0.43662232076866225</v>
      </c>
      <c r="F20" s="2">
        <v>10</v>
      </c>
    </row>
    <row r="21" spans="3:6" ht="12.75">
      <c r="C21" s="2" t="s">
        <v>38</v>
      </c>
      <c r="D21" s="7">
        <v>205</v>
      </c>
      <c r="E21" s="3">
        <f>D21/D24</f>
        <v>0.03787878787878788</v>
      </c>
      <c r="F21" s="2">
        <v>0</v>
      </c>
    </row>
    <row r="22" spans="3:6" ht="12.75">
      <c r="C22" s="2" t="s">
        <v>27</v>
      </c>
      <c r="D22" s="7">
        <v>937</v>
      </c>
      <c r="E22" s="3">
        <f>D22/D24</f>
        <v>0.17313377679231337</v>
      </c>
      <c r="F22" s="2">
        <v>4</v>
      </c>
    </row>
    <row r="23" spans="3:6" ht="12.75">
      <c r="C23" s="2" t="s">
        <v>3</v>
      </c>
      <c r="D23" s="7">
        <v>1396</v>
      </c>
      <c r="E23" s="3">
        <f>D23/D24</f>
        <v>0.2579453067257945</v>
      </c>
      <c r="F23" s="2">
        <v>5</v>
      </c>
    </row>
    <row r="24" spans="3:6" ht="12.75">
      <c r="C24" s="6" t="s">
        <v>12</v>
      </c>
      <c r="D24" s="8">
        <f>SUM(D18:D23)</f>
        <v>5412</v>
      </c>
      <c r="E24" s="9"/>
      <c r="F24" s="6">
        <f>SUM(F18:F23)</f>
        <v>20</v>
      </c>
    </row>
    <row r="28" ht="12.75">
      <c r="C28" s="12" t="s">
        <v>13</v>
      </c>
    </row>
    <row r="30" spans="3:4" ht="12.75">
      <c r="C30" s="4" t="s">
        <v>42</v>
      </c>
      <c r="D30" s="4" t="s">
        <v>43</v>
      </c>
    </row>
    <row r="31" spans="3:4" ht="12.75">
      <c r="C31" s="4" t="s">
        <v>44</v>
      </c>
      <c r="D31" s="4" t="s">
        <v>46</v>
      </c>
    </row>
    <row r="32" spans="3:4" ht="12.75">
      <c r="C32" s="4" t="s">
        <v>25</v>
      </c>
      <c r="D32" s="4" t="s">
        <v>26</v>
      </c>
    </row>
    <row r="33" spans="3:4" ht="12.75">
      <c r="C33" s="4" t="s">
        <v>38</v>
      </c>
      <c r="D33" s="4" t="s">
        <v>39</v>
      </c>
    </row>
    <row r="34" spans="3:4" ht="12.75">
      <c r="C34" s="4" t="s">
        <v>27</v>
      </c>
      <c r="D34" s="4" t="s">
        <v>28</v>
      </c>
    </row>
    <row r="35" spans="3:4" ht="12.75">
      <c r="C35" s="4" t="s">
        <v>3</v>
      </c>
      <c r="D35" s="4" t="s">
        <v>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75"/>
  <dimension ref="C1:F35"/>
  <sheetViews>
    <sheetView workbookViewId="0" topLeftCell="A8">
      <selection activeCell="D30" sqref="D30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15</v>
      </c>
    </row>
    <row r="4" spans="3:4" ht="12.75">
      <c r="C4" s="1"/>
      <c r="D4" s="1"/>
    </row>
    <row r="5" spans="3:4" ht="12.75">
      <c r="C5" s="1" t="s">
        <v>0</v>
      </c>
      <c r="D5" s="1" t="s">
        <v>22</v>
      </c>
    </row>
    <row r="6" spans="3:4" ht="12.75">
      <c r="C6" s="1"/>
      <c r="D6" s="1"/>
    </row>
    <row r="7" spans="3:4" ht="12.75">
      <c r="C7" s="1" t="s">
        <v>2</v>
      </c>
      <c r="D7" s="1" t="s">
        <v>40</v>
      </c>
    </row>
    <row r="10" spans="3:6" ht="12.75">
      <c r="C10" s="2" t="s">
        <v>4</v>
      </c>
      <c r="D10" s="13">
        <v>6458</v>
      </c>
      <c r="E10" s="5"/>
      <c r="F10" s="5"/>
    </row>
    <row r="11" spans="3:6" ht="12.75">
      <c r="C11" s="2" t="s">
        <v>5</v>
      </c>
      <c r="D11" s="14">
        <v>6026</v>
      </c>
      <c r="E11" s="5"/>
      <c r="F11" s="5"/>
    </row>
    <row r="12" spans="3:6" ht="12.75">
      <c r="C12" s="2" t="s">
        <v>6</v>
      </c>
      <c r="D12" s="3">
        <f>D11/D10</f>
        <v>0.933106224837411</v>
      </c>
      <c r="E12" s="5"/>
      <c r="F12" s="5"/>
    </row>
    <row r="13" spans="3:6" ht="12.75">
      <c r="C13" s="15" t="s">
        <v>33</v>
      </c>
      <c r="D13" s="16">
        <v>143</v>
      </c>
      <c r="E13" s="5"/>
      <c r="F13" s="5"/>
    </row>
    <row r="14" spans="3:6" ht="12.75">
      <c r="C14" s="17" t="s">
        <v>34</v>
      </c>
      <c r="D14" s="18">
        <f>316-143</f>
        <v>173</v>
      </c>
      <c r="E14" s="5"/>
      <c r="F14" s="5"/>
    </row>
    <row r="15" spans="3:6" ht="12.75">
      <c r="C15" s="19" t="s">
        <v>35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42</v>
      </c>
      <c r="D18" s="7">
        <v>176</v>
      </c>
      <c r="E18" s="3">
        <f>D18/D24</f>
        <v>0.030823117338003504</v>
      </c>
      <c r="F18" s="2">
        <v>0</v>
      </c>
    </row>
    <row r="19" spans="3:6" ht="12.75">
      <c r="C19" s="2" t="s">
        <v>44</v>
      </c>
      <c r="D19" s="7">
        <v>362</v>
      </c>
      <c r="E19" s="3">
        <f>D19/D24</f>
        <v>0.06339754816112084</v>
      </c>
      <c r="F19" s="2">
        <v>1</v>
      </c>
    </row>
    <row r="20" spans="3:6" ht="12.75">
      <c r="C20" s="2" t="s">
        <v>27</v>
      </c>
      <c r="D20" s="7">
        <v>1136</v>
      </c>
      <c r="E20" s="3">
        <f>D20/D24</f>
        <v>0.1989492119089317</v>
      </c>
      <c r="F20" s="2">
        <v>4</v>
      </c>
    </row>
    <row r="21" spans="3:6" ht="12.75">
      <c r="C21" s="2" t="s">
        <v>25</v>
      </c>
      <c r="D21" s="7">
        <v>1915</v>
      </c>
      <c r="E21" s="3">
        <f>D21/D24</f>
        <v>0.3353765323992995</v>
      </c>
      <c r="F21" s="2">
        <v>8</v>
      </c>
    </row>
    <row r="22" spans="3:6" ht="12.75">
      <c r="C22" s="2" t="s">
        <v>54</v>
      </c>
      <c r="D22" s="7">
        <v>227</v>
      </c>
      <c r="E22" s="3">
        <f>D22/D24</f>
        <v>0.03975481611208406</v>
      </c>
      <c r="F22" s="2">
        <v>0</v>
      </c>
    </row>
    <row r="23" spans="3:6" ht="12.75">
      <c r="C23" s="2" t="s">
        <v>3</v>
      </c>
      <c r="D23" s="7">
        <v>1894</v>
      </c>
      <c r="E23" s="3">
        <f>D23/D24</f>
        <v>0.3316987740805604</v>
      </c>
      <c r="F23" s="2">
        <v>7</v>
      </c>
    </row>
    <row r="24" spans="3:6" ht="12.75">
      <c r="C24" s="6" t="s">
        <v>12</v>
      </c>
      <c r="D24" s="8">
        <f>SUM(D18:D23)</f>
        <v>5710</v>
      </c>
      <c r="E24" s="9"/>
      <c r="F24" s="6">
        <f>SUM(F18:F23)</f>
        <v>20</v>
      </c>
    </row>
    <row r="28" ht="12.75">
      <c r="C28" s="12" t="s">
        <v>13</v>
      </c>
    </row>
    <row r="30" spans="3:4" ht="12.75">
      <c r="C30" s="4" t="s">
        <v>42</v>
      </c>
      <c r="D30" s="4" t="s">
        <v>43</v>
      </c>
    </row>
    <row r="31" spans="3:4" ht="12.75">
      <c r="C31" s="4" t="s">
        <v>44</v>
      </c>
      <c r="D31" s="4" t="s">
        <v>46</v>
      </c>
    </row>
    <row r="32" spans="3:4" ht="12.75">
      <c r="C32" s="4" t="s">
        <v>27</v>
      </c>
      <c r="D32" s="4" t="s">
        <v>28</v>
      </c>
    </row>
    <row r="33" spans="3:4" ht="12.75">
      <c r="C33" s="4" t="s">
        <v>25</v>
      </c>
      <c r="D33" s="4" t="s">
        <v>26</v>
      </c>
    </row>
    <row r="34" spans="3:4" ht="12.75">
      <c r="C34" s="4" t="s">
        <v>54</v>
      </c>
      <c r="D34" s="4" t="s">
        <v>36</v>
      </c>
    </row>
    <row r="35" spans="3:4" ht="12.75">
      <c r="C35" s="4" t="s">
        <v>3</v>
      </c>
      <c r="D35" s="4" t="s">
        <v>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76"/>
  <dimension ref="C1:F33"/>
  <sheetViews>
    <sheetView workbookViewId="0" topLeftCell="A2">
      <selection activeCell="D29" sqref="D29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15</v>
      </c>
    </row>
    <row r="4" spans="3:4" ht="12.75">
      <c r="C4" s="1"/>
      <c r="D4" s="1"/>
    </row>
    <row r="5" spans="3:4" ht="12.75">
      <c r="C5" s="1" t="s">
        <v>0</v>
      </c>
      <c r="D5" s="1" t="s">
        <v>23</v>
      </c>
    </row>
    <row r="6" spans="3:4" ht="12.75">
      <c r="C6" s="1"/>
      <c r="D6" s="1"/>
    </row>
    <row r="7" spans="3:4" ht="12.75">
      <c r="C7" s="1" t="s">
        <v>2</v>
      </c>
      <c r="D7" s="1" t="s">
        <v>40</v>
      </c>
    </row>
    <row r="10" spans="3:6" ht="12.75">
      <c r="C10" s="2" t="s">
        <v>4</v>
      </c>
      <c r="D10" s="13">
        <v>6832</v>
      </c>
      <c r="E10" s="5"/>
      <c r="F10" s="5"/>
    </row>
    <row r="11" spans="3:6" ht="12.75">
      <c r="C11" s="2" t="s">
        <v>5</v>
      </c>
      <c r="D11" s="14">
        <v>6462</v>
      </c>
      <c r="E11" s="5"/>
      <c r="F11" s="5"/>
    </row>
    <row r="12" spans="3:6" ht="12.75">
      <c r="C12" s="2" t="s">
        <v>6</v>
      </c>
      <c r="D12" s="3">
        <f>D11/D10</f>
        <v>0.9458430913348946</v>
      </c>
      <c r="E12" s="5"/>
      <c r="F12" s="5"/>
    </row>
    <row r="13" spans="3:6" ht="12.75">
      <c r="C13" s="15" t="s">
        <v>33</v>
      </c>
      <c r="D13" s="16">
        <v>231</v>
      </c>
      <c r="E13" s="5"/>
      <c r="F13" s="5"/>
    </row>
    <row r="14" spans="3:6" ht="12.75">
      <c r="C14" s="17" t="s">
        <v>34</v>
      </c>
      <c r="D14" s="18">
        <f>390-231</f>
        <v>159</v>
      </c>
      <c r="E14" s="5"/>
      <c r="F14" s="5"/>
    </row>
    <row r="15" spans="3:6" ht="12.75">
      <c r="C15" s="19" t="s">
        <v>35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55</v>
      </c>
      <c r="D18" s="7">
        <v>1571</v>
      </c>
      <c r="E18" s="3">
        <f>D18/D23</f>
        <v>0.2587285902503294</v>
      </c>
      <c r="F18" s="2">
        <v>6</v>
      </c>
    </row>
    <row r="19" spans="3:6" ht="12.75">
      <c r="C19" s="2" t="s">
        <v>27</v>
      </c>
      <c r="D19" s="7">
        <v>1796</v>
      </c>
      <c r="E19" s="3">
        <f>D19/D23</f>
        <v>0.2957839262187088</v>
      </c>
      <c r="F19" s="2">
        <v>6</v>
      </c>
    </row>
    <row r="20" spans="3:6" ht="12.75">
      <c r="C20" s="2" t="s">
        <v>44</v>
      </c>
      <c r="D20" s="7">
        <v>131</v>
      </c>
      <c r="E20" s="3">
        <f>D20/D23</f>
        <v>0.021574440052700924</v>
      </c>
      <c r="F20" s="2">
        <v>0</v>
      </c>
    </row>
    <row r="21" spans="3:6" ht="12.75">
      <c r="C21" s="2" t="s">
        <v>25</v>
      </c>
      <c r="D21" s="7">
        <v>2351</v>
      </c>
      <c r="E21" s="3">
        <f>D21/D23</f>
        <v>0.3871870882740448</v>
      </c>
      <c r="F21" s="2">
        <v>8</v>
      </c>
    </row>
    <row r="22" spans="3:6" ht="12.75">
      <c r="C22" s="2" t="s">
        <v>42</v>
      </c>
      <c r="D22" s="7">
        <v>223</v>
      </c>
      <c r="E22" s="3">
        <f>D22/D23</f>
        <v>0.03672595520421607</v>
      </c>
      <c r="F22" s="2">
        <v>0</v>
      </c>
    </row>
    <row r="23" spans="3:6" ht="12.75">
      <c r="C23" s="6" t="s">
        <v>12</v>
      </c>
      <c r="D23" s="8">
        <f>SUM(D18:D22)</f>
        <v>6072</v>
      </c>
      <c r="E23" s="9"/>
      <c r="F23" s="6">
        <f>SUM(F18:F22)</f>
        <v>20</v>
      </c>
    </row>
    <row r="27" ht="12.75">
      <c r="C27" s="12" t="s">
        <v>13</v>
      </c>
    </row>
    <row r="29" spans="3:4" ht="12.75">
      <c r="C29" s="4" t="s">
        <v>55</v>
      </c>
      <c r="D29" s="4" t="s">
        <v>56</v>
      </c>
    </row>
    <row r="30" spans="3:4" ht="12.75">
      <c r="C30" s="4" t="s">
        <v>27</v>
      </c>
      <c r="D30" s="4" t="s">
        <v>28</v>
      </c>
    </row>
    <row r="31" spans="3:4" ht="12.75">
      <c r="C31" s="4" t="s">
        <v>44</v>
      </c>
      <c r="D31" s="4" t="s">
        <v>46</v>
      </c>
    </row>
    <row r="32" spans="3:4" ht="12.75">
      <c r="C32" s="4" t="s">
        <v>25</v>
      </c>
      <c r="D32" s="4" t="s">
        <v>26</v>
      </c>
    </row>
    <row r="33" spans="3:4" ht="12.75">
      <c r="C33" s="4" t="s">
        <v>42</v>
      </c>
      <c r="D33" s="4" t="s">
        <v>43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servello_a</cp:lastModifiedBy>
  <dcterms:created xsi:type="dcterms:W3CDTF">1996-11-05T10:16:36Z</dcterms:created>
  <dcterms:modified xsi:type="dcterms:W3CDTF">2011-06-21T13:00:11Z</dcterms:modified>
  <cp:category/>
  <cp:version/>
  <cp:contentType/>
  <cp:contentStatus/>
</cp:coreProperties>
</file>