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11" activeTab="17"/>
  </bookViews>
  <sheets>
    <sheet name="BOMPORTO" sheetId="1" r:id="rId1"/>
    <sheet name="CAMPOGALLIANO" sheetId="2" r:id="rId2"/>
    <sheet name="CARPI" sheetId="3" r:id="rId3"/>
    <sheet name="CASTELFRANCO EMILIA" sheetId="4" r:id="rId4"/>
    <sheet name="CASTELNUOVO RANGONE" sheetId="5" r:id="rId5"/>
    <sheet name="CASTELVETRO DI MODENA" sheetId="6" r:id="rId6"/>
    <sheet name="CAVEZZO" sheetId="7" r:id="rId7"/>
    <sheet name="CONCORDIA SULLA SECCHIA" sheetId="8" r:id="rId8"/>
    <sheet name="FIORANO MODENESE" sheetId="9" r:id="rId9"/>
    <sheet name="FORMIGINE" sheetId="10" r:id="rId10"/>
    <sheet name="MARANELLO" sheetId="11" r:id="rId11"/>
    <sheet name="MEDOLLA" sheetId="12" r:id="rId12"/>
    <sheet name="MIRANDOLA" sheetId="13" r:id="rId13"/>
    <sheet name="MODENA" sheetId="14" r:id="rId14"/>
    <sheet name="NONANTOLA" sheetId="15" r:id="rId15"/>
    <sheet name="NOVI DI MODENA" sheetId="16" r:id="rId16"/>
    <sheet name="SAN FELICE SUL PANARO" sheetId="17" r:id="rId17"/>
    <sheet name="SASSUOLO" sheetId="18" r:id="rId18"/>
    <sheet name="SAVIGNANO SUL PANARO" sheetId="19" r:id="rId19"/>
    <sheet name="SERRAMAZZONI" sheetId="20" r:id="rId20"/>
    <sheet name="SOLIERA" sheetId="21" r:id="rId21"/>
    <sheet name="SPILAMBERTO" sheetId="22" r:id="rId22"/>
    <sheet name="VIGNOLA" sheetId="23" r:id="rId23"/>
  </sheets>
  <definedNames/>
  <calcPr fullCalcOnLoad="1"/>
</workbook>
</file>

<file path=xl/sharedStrings.xml><?xml version="1.0" encoding="utf-8"?>
<sst xmlns="http://schemas.openxmlformats.org/spreadsheetml/2006/main" count="815" uniqueCount="88">
  <si>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</si>
  <si>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</si>
  <si>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</si>
  <si>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</si>
  <si>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</si>
  <si>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</si>
  <si>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</si>
  <si>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</si>
  <si>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</si>
  <si>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</si>
  <si>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</si>
  <si>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</si>
  <si>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</si>
  <si>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</si>
  <si>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</si>
  <si>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</si>
  <si>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</si>
  <si>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</si>
  <si>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</si>
  <si>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PARTITO LIBERALE ITALIANO</t>
  </si>
  <si>
    <t>P.L.I.</t>
  </si>
  <si>
    <t>MODENA</t>
  </si>
  <si>
    <t>BOMPORTO</t>
  </si>
  <si>
    <t>CAMPOGALLIANO</t>
  </si>
  <si>
    <t>CASTELNUOVO RANGONE</t>
  </si>
  <si>
    <t>CARPI</t>
  </si>
  <si>
    <t>CAVEZZO</t>
  </si>
  <si>
    <t>FIORANO MODENESE</t>
  </si>
  <si>
    <t>CONCORDIA SULLA SECCHIA</t>
  </si>
  <si>
    <t>MARANELLO</t>
  </si>
  <si>
    <t>MEDOLLA</t>
  </si>
  <si>
    <t>MIRANDOLA</t>
  </si>
  <si>
    <t>NONANTOLA</t>
  </si>
  <si>
    <t>NOVI DI MODENA</t>
  </si>
  <si>
    <t>SASSUOLO</t>
  </si>
  <si>
    <t>SAVIGNANO SUL PANARO</t>
  </si>
  <si>
    <t>SERRAMAZZONI</t>
  </si>
  <si>
    <t>SOLIERA</t>
  </si>
  <si>
    <t>SPILAMBERTO</t>
  </si>
  <si>
    <t>VIGNOLA</t>
  </si>
  <si>
    <t>P.S.D.I.</t>
  </si>
  <si>
    <t>PARTITO SOCIALISTA DEMOCRATICO ITALIANO</t>
  </si>
  <si>
    <t>CASTELFRANCO EMILIA</t>
  </si>
  <si>
    <t xml:space="preserve">SCHEDE BIANCHE </t>
  </si>
  <si>
    <t>SCHEDE E VOTI NULLI</t>
  </si>
  <si>
    <t>SCHEDE CONT. E NON ATTR.</t>
  </si>
  <si>
    <t>CASTELVETRO DI MODENA</t>
  </si>
  <si>
    <t>PARTITO SOCIALISTA ITALIANO DI UNITA' PROLERIARIA</t>
  </si>
  <si>
    <t>PARTITO SOCIALISTA UNIFICATO</t>
  </si>
  <si>
    <t>P.R.I.</t>
  </si>
  <si>
    <t>PARTITO REPUBBLICANO ITALIANO</t>
  </si>
  <si>
    <t>COMUNALI MAGGIO 1990</t>
  </si>
  <si>
    <t>M.S.I.-D.N.</t>
  </si>
  <si>
    <t>MOVIMENTO SOCIALE ITALIANO - DESTRA NAZIONALE</t>
  </si>
  <si>
    <t>L.VERDE -VERDI ARC.</t>
  </si>
  <si>
    <t>L. VERDE-VERDI ARC.</t>
  </si>
  <si>
    <t>LISTA VERDE - VERDI AROBALENO</t>
  </si>
  <si>
    <t>VERDI ARCOBALENO</t>
  </si>
  <si>
    <t>LISTA VERDE</t>
  </si>
  <si>
    <t>ETEROGENEA</t>
  </si>
  <si>
    <t>L. VERDI-VERDI ARC.</t>
  </si>
  <si>
    <t>LISTA VERDI - VERDI ARCOBALENO</t>
  </si>
  <si>
    <t>FORMIGINE</t>
  </si>
  <si>
    <t>LISTA ECOLOGICA</t>
  </si>
  <si>
    <t>L.VERDE-VERDI ARC.</t>
  </si>
  <si>
    <t>LISTA VERDE - VERDI ARCOBALENO</t>
  </si>
  <si>
    <t>MOVIMENTO SOCIALIE ITALIANO - DESTRA NAZIONALE</t>
  </si>
  <si>
    <t>PARTITO SOCIALISTA DEMOCRAATICO ITALIANO</t>
  </si>
  <si>
    <t>L. ANTIPROIB. DROGA</t>
  </si>
  <si>
    <t xml:space="preserve"> L.VERDE-VERDI ARC.</t>
  </si>
  <si>
    <t>DEM. PROL.</t>
  </si>
  <si>
    <t>DEMOCRAZIA PROLETARIA</t>
  </si>
  <si>
    <t>LISTA ANTIPROIBIZIONE DROGA</t>
  </si>
  <si>
    <t>452-335</t>
  </si>
  <si>
    <t>LISTA DEL SOLE</t>
  </si>
  <si>
    <t xml:space="preserve">PARTITO SOCIALISTA ITALIANO </t>
  </si>
  <si>
    <t>C. AREA GOV.</t>
  </si>
  <si>
    <t>L. VERDE- VERDI ARC.</t>
  </si>
  <si>
    <t>COALIZIONE AREA GOVERNATIVA</t>
  </si>
  <si>
    <t>SAN FELICE SUL PANARO</t>
  </si>
  <si>
    <t>COMUNALI 11 FEBBRAIO 1990</t>
  </si>
  <si>
    <t xml:space="preserve">VOTI </t>
  </si>
  <si>
    <t>PCI</t>
  </si>
  <si>
    <t>MSI-DN</t>
  </si>
  <si>
    <t>PRI</t>
  </si>
  <si>
    <t>PSI</t>
  </si>
  <si>
    <t>PSDI</t>
  </si>
  <si>
    <t>DC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</si>
</sst>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6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22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4521</v>
      </c>
      <c r="E10" s="5"/>
      <c r="F10" s="5"/>
    </row>
    <row r="11" spans="3:6" ht="12.75">
      <c r="C11" s="2" t="s">
        <v>5</v>
      </c>
      <c r="D11" s="14">
        <v>4272</v>
      </c>
      <c r="E11" s="5"/>
      <c r="F11" s="5"/>
    </row>
    <row r="12" spans="3:6" ht="12.75">
      <c r="C12" s="2" t="s">
        <v>6</v>
      </c>
      <c r="D12" s="3">
        <f>D11/D10</f>
        <v>0.9449236894492369</v>
      </c>
      <c r="E12" s="5"/>
      <c r="F12" s="5"/>
    </row>
    <row r="13" spans="3:6" ht="12.75">
      <c r="C13" s="15" t="s">
        <v>43</v>
      </c>
      <c r="D13" s="16">
        <v>138</v>
      </c>
      <c r="E13" s="5"/>
      <c r="F13" s="5"/>
    </row>
    <row r="14" spans="3:6" ht="12.75">
      <c r="C14" s="17" t="s">
        <v>44</v>
      </c>
      <c r="D14" s="18">
        <f>203-138</f>
        <v>65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52</v>
      </c>
      <c r="D18" s="7">
        <v>106</v>
      </c>
      <c r="E18" s="3">
        <f>D18/D23</f>
        <v>0.026050626689604325</v>
      </c>
      <c r="F18" s="2">
        <v>0</v>
      </c>
    </row>
    <row r="19" spans="3:6" ht="12.75">
      <c r="C19" s="2" t="s">
        <v>17</v>
      </c>
      <c r="D19" s="7">
        <v>581</v>
      </c>
      <c r="E19" s="3">
        <f>D19/D23</f>
        <v>0.14278692553452937</v>
      </c>
      <c r="F19" s="2">
        <v>3</v>
      </c>
    </row>
    <row r="20" spans="3:6" ht="12.75">
      <c r="C20" s="2" t="s">
        <v>3</v>
      </c>
      <c r="D20" s="7">
        <v>1148</v>
      </c>
      <c r="E20" s="3">
        <f>D20/D23</f>
        <v>0.2821332022609978</v>
      </c>
      <c r="F20" s="2">
        <v>6</v>
      </c>
    </row>
    <row r="21" spans="3:6" ht="12.75">
      <c r="C21" s="2" t="s">
        <v>40</v>
      </c>
      <c r="D21" s="2">
        <v>60</v>
      </c>
      <c r="E21" s="3">
        <f>D21/D23</f>
        <v>0.014745637748832637</v>
      </c>
      <c r="F21" s="2">
        <v>0</v>
      </c>
    </row>
    <row r="22" spans="3:6" ht="12.75">
      <c r="C22" s="2" t="s">
        <v>15</v>
      </c>
      <c r="D22" s="2">
        <v>2174</v>
      </c>
      <c r="E22" s="3">
        <f>D22/D23</f>
        <v>0.5342836077660359</v>
      </c>
      <c r="F22" s="2">
        <v>11</v>
      </c>
    </row>
    <row r="23" spans="3:6" ht="12.75">
      <c r="C23" s="6" t="s">
        <v>12</v>
      </c>
      <c r="D23" s="8">
        <f>SUM(D18:D22)</f>
        <v>4069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52</v>
      </c>
      <c r="D29" s="4" t="s">
        <v>53</v>
      </c>
    </row>
    <row r="30" spans="3:4" ht="12.75">
      <c r="C30" s="4" t="s">
        <v>17</v>
      </c>
      <c r="D30" s="4" t="s">
        <v>18</v>
      </c>
    </row>
    <row r="31" spans="3:4" ht="12.75">
      <c r="C31" s="4" t="s">
        <v>3</v>
      </c>
      <c r="D31" s="4" t="s">
        <v>14</v>
      </c>
    </row>
    <row r="32" spans="3:4" ht="12.75">
      <c r="C32" s="4" t="s">
        <v>40</v>
      </c>
      <c r="D32" s="4" t="s">
        <v>41</v>
      </c>
    </row>
    <row r="33" spans="3:4" ht="12.75">
      <c r="C33" s="4" t="s">
        <v>15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10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62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20161</v>
      </c>
      <c r="E10" s="5"/>
      <c r="F10" s="5"/>
    </row>
    <row r="11" spans="3:6" ht="12.75">
      <c r="C11" s="2" t="s">
        <v>5</v>
      </c>
      <c r="D11" s="14">
        <v>19137</v>
      </c>
      <c r="E11" s="5"/>
      <c r="F11" s="5"/>
    </row>
    <row r="12" spans="3:6" ht="12.75">
      <c r="C12" s="2" t="s">
        <v>6</v>
      </c>
      <c r="D12" s="3">
        <f>D11/D10</f>
        <v>0.9492088686077079</v>
      </c>
      <c r="E12" s="5"/>
      <c r="F12" s="5"/>
    </row>
    <row r="13" spans="3:6" ht="12.75">
      <c r="C13" s="15" t="s">
        <v>43</v>
      </c>
      <c r="D13" s="16">
        <v>471</v>
      </c>
      <c r="E13" s="5"/>
      <c r="F13" s="5"/>
    </row>
    <row r="14" spans="3:6" ht="12.75">
      <c r="C14" s="17" t="s">
        <v>44</v>
      </c>
      <c r="D14" s="18">
        <f>788-471</f>
        <v>317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63</v>
      </c>
      <c r="D18" s="7">
        <v>199</v>
      </c>
      <c r="E18" s="3">
        <f>D18/D25</f>
        <v>0.010845277671807728</v>
      </c>
      <c r="F18" s="2">
        <v>0</v>
      </c>
    </row>
    <row r="19" spans="3:6" ht="12.75">
      <c r="C19" s="2" t="s">
        <v>64</v>
      </c>
      <c r="D19" s="7">
        <v>1024</v>
      </c>
      <c r="E19" s="3">
        <f>D19/D25</f>
        <v>0.05580685595945283</v>
      </c>
      <c r="F19" s="2">
        <v>1</v>
      </c>
    </row>
    <row r="20" spans="3:6" ht="12.75">
      <c r="C20" s="2" t="s">
        <v>52</v>
      </c>
      <c r="D20" s="7">
        <v>311</v>
      </c>
      <c r="E20" s="3">
        <f>D20/D25</f>
        <v>0.01694915254237288</v>
      </c>
      <c r="F20" s="2">
        <v>0</v>
      </c>
    </row>
    <row r="21" spans="3:6" ht="12.75">
      <c r="C21" s="2" t="s">
        <v>40</v>
      </c>
      <c r="D21" s="2">
        <v>1046</v>
      </c>
      <c r="E21" s="3">
        <f>D21/D25</f>
        <v>0.0570058313804567</v>
      </c>
      <c r="F21" s="2">
        <v>1</v>
      </c>
    </row>
    <row r="22" spans="3:6" ht="12.75">
      <c r="C22" s="2" t="s">
        <v>15</v>
      </c>
      <c r="D22" s="2">
        <v>7084</v>
      </c>
      <c r="E22" s="3">
        <f>D22/D25</f>
        <v>0.38607008556324596</v>
      </c>
      <c r="F22" s="2">
        <v>13</v>
      </c>
    </row>
    <row r="23" spans="3:6" ht="12.75">
      <c r="C23" s="2" t="s">
        <v>3</v>
      </c>
      <c r="D23" s="2">
        <v>6087</v>
      </c>
      <c r="E23" s="3">
        <f>D24/D25</f>
        <v>0.1415880974440024</v>
      </c>
      <c r="F23" s="2">
        <v>11</v>
      </c>
    </row>
    <row r="24" spans="3:6" ht="12.75">
      <c r="C24" s="2" t="s">
        <v>17</v>
      </c>
      <c r="D24" s="2">
        <v>2598</v>
      </c>
      <c r="E24" s="3">
        <f>D24/D25</f>
        <v>0.1415880974440024</v>
      </c>
      <c r="F24" s="2">
        <v>4</v>
      </c>
    </row>
    <row r="25" spans="3:6" ht="12.75">
      <c r="C25" s="6" t="s">
        <v>12</v>
      </c>
      <c r="D25" s="8">
        <f>SUM(D18:D24)</f>
        <v>18349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64</v>
      </c>
      <c r="D31" s="4" t="s">
        <v>65</v>
      </c>
    </row>
    <row r="32" spans="3:4" ht="12.75">
      <c r="C32" s="4" t="s">
        <v>52</v>
      </c>
      <c r="D32" s="4" t="s">
        <v>53</v>
      </c>
    </row>
    <row r="33" spans="3:4" ht="12.75">
      <c r="C33" s="4" t="s">
        <v>40</v>
      </c>
      <c r="D33" s="4" t="s">
        <v>41</v>
      </c>
    </row>
    <row r="34" spans="3:4" ht="12.75">
      <c r="C34" s="4" t="s">
        <v>15</v>
      </c>
      <c r="D34" s="4" t="s">
        <v>16</v>
      </c>
    </row>
    <row r="35" spans="3:4" ht="12.75">
      <c r="C35" s="4" t="s">
        <v>3</v>
      </c>
      <c r="D35" s="4" t="s">
        <v>14</v>
      </c>
    </row>
    <row r="36" spans="3:4" ht="12.75">
      <c r="C36" s="4" t="s">
        <v>17</v>
      </c>
      <c r="D36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11250</v>
      </c>
      <c r="E10" s="5"/>
      <c r="F10" s="5"/>
    </row>
    <row r="11" spans="3:6" ht="12.75">
      <c r="C11" s="2" t="s">
        <v>5</v>
      </c>
      <c r="D11" s="14">
        <v>10382</v>
      </c>
      <c r="E11" s="5"/>
      <c r="F11" s="5"/>
    </row>
    <row r="12" spans="3:6" ht="12.75">
      <c r="C12" s="2" t="s">
        <v>6</v>
      </c>
      <c r="D12" s="3">
        <f>D11/D10</f>
        <v>0.9228444444444445</v>
      </c>
      <c r="E12" s="5"/>
      <c r="F12" s="5"/>
    </row>
    <row r="13" spans="3:6" ht="12.75">
      <c r="C13" s="15" t="s">
        <v>43</v>
      </c>
      <c r="D13" s="16">
        <v>408</v>
      </c>
      <c r="E13" s="5"/>
      <c r="F13" s="5"/>
    </row>
    <row r="14" spans="3:6" ht="12.75">
      <c r="C14" s="17" t="s">
        <v>44</v>
      </c>
      <c r="D14" s="18">
        <f>661-408</f>
        <v>253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59</v>
      </c>
      <c r="D18" s="7">
        <v>1294</v>
      </c>
      <c r="E18" s="3">
        <f>D18/D24</f>
        <v>0.13311387717313033</v>
      </c>
      <c r="F18" s="2">
        <v>4</v>
      </c>
    </row>
    <row r="19" spans="3:6" ht="12.75">
      <c r="C19" s="2" t="s">
        <v>17</v>
      </c>
      <c r="D19" s="7">
        <v>1320</v>
      </c>
      <c r="E19" s="3">
        <f>D19/D24</f>
        <v>0.13578849912560437</v>
      </c>
      <c r="F19" s="2">
        <v>4</v>
      </c>
    </row>
    <row r="20" spans="3:6" ht="12.75">
      <c r="C20" s="2" t="s">
        <v>3</v>
      </c>
      <c r="D20" s="7">
        <v>2196</v>
      </c>
      <c r="E20" s="3">
        <f>D20/D24</f>
        <v>0.22590268490895998</v>
      </c>
      <c r="F20" s="2">
        <v>7</v>
      </c>
    </row>
    <row r="21" spans="3:6" ht="12.75">
      <c r="C21" s="2" t="s">
        <v>52</v>
      </c>
      <c r="D21" s="7">
        <v>162</v>
      </c>
      <c r="E21" s="3">
        <f>D21/D24</f>
        <v>0.01666495216541508</v>
      </c>
      <c r="F21" s="2">
        <v>0</v>
      </c>
    </row>
    <row r="22" spans="3:6" ht="12.75">
      <c r="C22" s="2" t="s">
        <v>15</v>
      </c>
      <c r="D22" s="7">
        <v>4668</v>
      </c>
      <c r="E22" s="3">
        <f>D22/D24</f>
        <v>0.4801975105441827</v>
      </c>
      <c r="F22" s="2">
        <v>15</v>
      </c>
    </row>
    <row r="23" spans="3:6" ht="12.75">
      <c r="C23" s="2" t="s">
        <v>20</v>
      </c>
      <c r="D23" s="7">
        <v>81</v>
      </c>
      <c r="E23" s="3">
        <f>D23/D24</f>
        <v>0.00833247608270754</v>
      </c>
      <c r="F23" s="2">
        <v>0</v>
      </c>
    </row>
    <row r="24" spans="3:6" ht="12.75">
      <c r="C24" s="6" t="s">
        <v>12</v>
      </c>
      <c r="D24" s="8">
        <f>SUM(D18:D23)</f>
        <v>9721</v>
      </c>
      <c r="E24" s="9"/>
      <c r="F24" s="6">
        <f>SUM(F18:F23)</f>
        <v>30</v>
      </c>
    </row>
    <row r="28" ht="12.75">
      <c r="C28" s="12" t="s">
        <v>13</v>
      </c>
    </row>
    <row r="30" spans="3:4" ht="12.75">
      <c r="C30" s="4" t="s">
        <v>17</v>
      </c>
      <c r="D30" s="4" t="s">
        <v>18</v>
      </c>
    </row>
    <row r="31" spans="3:4" ht="12.75">
      <c r="C31" s="4" t="s">
        <v>3</v>
      </c>
      <c r="D31" s="4" t="s">
        <v>14</v>
      </c>
    </row>
    <row r="32" spans="3:4" ht="12.75">
      <c r="C32" s="4" t="s">
        <v>52</v>
      </c>
      <c r="D32" s="4" t="s">
        <v>66</v>
      </c>
    </row>
    <row r="33" spans="3:4" ht="12.75">
      <c r="C33" s="4" t="s">
        <v>15</v>
      </c>
      <c r="D33" s="4" t="s">
        <v>16</v>
      </c>
    </row>
    <row r="34" spans="3:4" ht="12.75">
      <c r="C34" s="4" t="s">
        <v>20</v>
      </c>
      <c r="D34" s="4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4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4507</v>
      </c>
      <c r="E10" s="5"/>
      <c r="F10" s="5"/>
    </row>
    <row r="11" spans="3:6" ht="12.75">
      <c r="C11" s="2" t="s">
        <v>5</v>
      </c>
      <c r="D11" s="14">
        <v>4263</v>
      </c>
      <c r="E11" s="5"/>
      <c r="F11" s="5"/>
    </row>
    <row r="12" spans="3:6" ht="12.75">
      <c r="C12" s="2" t="s">
        <v>6</v>
      </c>
      <c r="D12" s="3">
        <f>D11/D10</f>
        <v>0.9458619924561793</v>
      </c>
      <c r="E12" s="5"/>
      <c r="F12" s="5"/>
    </row>
    <row r="13" spans="3:6" ht="12.75">
      <c r="C13" s="15" t="s">
        <v>43</v>
      </c>
      <c r="D13" s="16">
        <v>192</v>
      </c>
      <c r="E13" s="5"/>
      <c r="F13" s="5"/>
    </row>
    <row r="14" spans="3:6" ht="12.75">
      <c r="C14" s="17" t="s">
        <v>44</v>
      </c>
      <c r="D14" s="18">
        <f>248-192</f>
        <v>56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2084</v>
      </c>
      <c r="E18" s="3">
        <f>D18/D23</f>
        <v>0.5190535491905355</v>
      </c>
      <c r="F18" s="2">
        <v>11</v>
      </c>
    </row>
    <row r="19" spans="3:6" ht="12.75">
      <c r="C19" s="2" t="s">
        <v>52</v>
      </c>
      <c r="D19" s="7">
        <v>87</v>
      </c>
      <c r="E19" s="3">
        <f>D19/D23</f>
        <v>0.021668742216687423</v>
      </c>
      <c r="F19" s="2">
        <v>0</v>
      </c>
    </row>
    <row r="20" spans="3:6" ht="12.75">
      <c r="C20" s="2" t="s">
        <v>40</v>
      </c>
      <c r="D20" s="7">
        <v>84</v>
      </c>
      <c r="E20" s="3">
        <f>D20/D23</f>
        <v>0.02092154420921544</v>
      </c>
      <c r="F20" s="2">
        <v>0</v>
      </c>
    </row>
    <row r="21" spans="3:6" ht="12.75">
      <c r="C21" s="2" t="s">
        <v>17</v>
      </c>
      <c r="D21" s="2">
        <v>758</v>
      </c>
      <c r="E21" s="3">
        <f>D21/D23</f>
        <v>0.1887920298879203</v>
      </c>
      <c r="F21" s="2">
        <v>4</v>
      </c>
    </row>
    <row r="22" spans="3:6" ht="12.75">
      <c r="C22" s="2" t="s">
        <v>3</v>
      </c>
      <c r="D22" s="2">
        <v>1002</v>
      </c>
      <c r="E22" s="3">
        <f>D22/D23</f>
        <v>0.24956413449564135</v>
      </c>
      <c r="F22" s="2">
        <v>5</v>
      </c>
    </row>
    <row r="23" spans="3:6" ht="12.75">
      <c r="C23" s="6" t="s">
        <v>12</v>
      </c>
      <c r="D23" s="8">
        <f>SUM(D18:D22)</f>
        <v>4015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52</v>
      </c>
      <c r="D30" s="4" t="s">
        <v>53</v>
      </c>
    </row>
    <row r="31" spans="3:4" ht="12.75">
      <c r="C31" s="4" t="s">
        <v>40</v>
      </c>
      <c r="D31" s="4" t="s">
        <v>67</v>
      </c>
    </row>
    <row r="32" spans="3:4" ht="12.75">
      <c r="C32" s="4" t="s">
        <v>3</v>
      </c>
      <c r="D32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13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18197</v>
      </c>
      <c r="E10" s="5"/>
      <c r="F10" s="5"/>
    </row>
    <row r="11" spans="3:6" ht="12.75">
      <c r="C11" s="2" t="s">
        <v>5</v>
      </c>
      <c r="D11" s="14">
        <v>17170</v>
      </c>
      <c r="E11" s="5"/>
      <c r="F11" s="5"/>
    </row>
    <row r="12" spans="3:6" ht="12.75">
      <c r="C12" s="2" t="s">
        <v>6</v>
      </c>
      <c r="D12" s="3">
        <f>D11/D10</f>
        <v>0.943562125625103</v>
      </c>
      <c r="E12" s="5"/>
      <c r="F12" s="5"/>
    </row>
    <row r="13" spans="3:6" ht="12.75">
      <c r="C13" s="15" t="s">
        <v>43</v>
      </c>
      <c r="D13" s="16">
        <v>533</v>
      </c>
      <c r="E13" s="5"/>
      <c r="F13" s="5"/>
    </row>
    <row r="14" spans="3:6" ht="12.75">
      <c r="C14" s="17" t="s">
        <v>44</v>
      </c>
      <c r="D14" s="18">
        <f>723-533</f>
        <v>190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52</v>
      </c>
      <c r="D18" s="7">
        <v>494</v>
      </c>
      <c r="E18" s="3">
        <f>D18/D25</f>
        <v>0.0300358728035508</v>
      </c>
      <c r="F18" s="2">
        <v>1</v>
      </c>
    </row>
    <row r="19" spans="3:6" ht="12.75">
      <c r="C19" s="2" t="s">
        <v>17</v>
      </c>
      <c r="D19" s="7">
        <v>2808</v>
      </c>
      <c r="E19" s="3">
        <f>D19/D25</f>
        <v>0.1707302243570256</v>
      </c>
      <c r="F19" s="2">
        <v>5</v>
      </c>
    </row>
    <row r="20" spans="3:6" ht="12.75">
      <c r="C20" s="2" t="s">
        <v>15</v>
      </c>
      <c r="D20" s="7">
        <v>7656</v>
      </c>
      <c r="E20" s="3">
        <f>D20/D25</f>
        <v>0.4654952270930869</v>
      </c>
      <c r="F20" s="2">
        <v>15</v>
      </c>
    </row>
    <row r="21" spans="3:6" ht="12.75">
      <c r="C21" s="2" t="s">
        <v>49</v>
      </c>
      <c r="D21" s="7">
        <v>388</v>
      </c>
      <c r="E21" s="3">
        <f>D21/D25</f>
        <v>0.023590928436796985</v>
      </c>
      <c r="F21" s="2">
        <v>0</v>
      </c>
    </row>
    <row r="22" spans="3:6" ht="12.75">
      <c r="C22" s="2" t="s">
        <v>3</v>
      </c>
      <c r="D22" s="7">
        <v>4011</v>
      </c>
      <c r="E22" s="3">
        <f>D22/D25</f>
        <v>0.24387426278348634</v>
      </c>
      <c r="F22" s="2">
        <v>8</v>
      </c>
    </row>
    <row r="23" spans="3:6" ht="12.75">
      <c r="C23" s="2" t="s">
        <v>40</v>
      </c>
      <c r="D23" s="7">
        <v>264</v>
      </c>
      <c r="E23" s="3">
        <f>D23/D25</f>
        <v>0.01605155955493403</v>
      </c>
      <c r="F23" s="2">
        <v>0</v>
      </c>
    </row>
    <row r="24" spans="3:6" ht="12.75">
      <c r="C24" s="2" t="s">
        <v>58</v>
      </c>
      <c r="D24" s="7">
        <v>826</v>
      </c>
      <c r="E24" s="3">
        <f>D24/D25</f>
        <v>0.05022192497111935</v>
      </c>
      <c r="F24" s="2">
        <v>1</v>
      </c>
    </row>
    <row r="25" spans="3:6" ht="12.75">
      <c r="C25" s="6" t="s">
        <v>12</v>
      </c>
      <c r="D25" s="8">
        <f>SUM(D18:D24)</f>
        <v>16447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52</v>
      </c>
      <c r="D31" s="4" t="s">
        <v>53</v>
      </c>
    </row>
    <row r="32" spans="3:4" ht="12.75">
      <c r="C32" s="4" t="s">
        <v>17</v>
      </c>
      <c r="D32" s="4" t="s">
        <v>18</v>
      </c>
    </row>
    <row r="33" spans="3:4" ht="12.75">
      <c r="C33" s="4" t="s">
        <v>15</v>
      </c>
      <c r="D33" s="4" t="s">
        <v>16</v>
      </c>
    </row>
    <row r="34" spans="3:4" ht="12.75">
      <c r="C34" s="4" t="s">
        <v>49</v>
      </c>
      <c r="D34" s="4" t="s">
        <v>50</v>
      </c>
    </row>
    <row r="35" spans="3:4" ht="12.75">
      <c r="C35" s="4" t="s">
        <v>3</v>
      </c>
      <c r="D35" s="4" t="s">
        <v>14</v>
      </c>
    </row>
    <row r="36" spans="3:4" ht="12.75">
      <c r="C36" s="4" t="s">
        <v>40</v>
      </c>
      <c r="D36" s="4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F43"/>
  <sheetViews>
    <sheetView workbookViewId="0" topLeftCell="A10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21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149921</v>
      </c>
      <c r="E10" s="5"/>
      <c r="F10" s="5"/>
    </row>
    <row r="11" spans="3:6" ht="12.75">
      <c r="C11" s="2" t="s">
        <v>5</v>
      </c>
      <c r="D11" s="14">
        <v>139150</v>
      </c>
      <c r="E11" s="5"/>
      <c r="F11" s="5"/>
    </row>
    <row r="12" spans="3:6" ht="12.75">
      <c r="C12" s="2" t="s">
        <v>6</v>
      </c>
      <c r="D12" s="3">
        <f>D11/D10</f>
        <v>0.9281554952274865</v>
      </c>
      <c r="E12" s="5"/>
      <c r="F12" s="5"/>
    </row>
    <row r="13" spans="3:6" ht="12.75">
      <c r="C13" s="15" t="s">
        <v>43</v>
      </c>
      <c r="D13" s="16">
        <v>3995</v>
      </c>
      <c r="E13" s="5"/>
      <c r="F13" s="5"/>
    </row>
    <row r="14" spans="3:6" ht="12.75">
      <c r="C14" s="17" t="s">
        <v>44</v>
      </c>
      <c r="D14" s="18">
        <f>6545-3995</f>
        <v>2550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49</v>
      </c>
      <c r="D18" s="7">
        <v>5768</v>
      </c>
      <c r="E18" s="3">
        <f>D18/D28</f>
        <v>0.04349760567097771</v>
      </c>
      <c r="F18" s="2">
        <v>2</v>
      </c>
    </row>
    <row r="19" spans="3:6" ht="12.75">
      <c r="C19" s="2" t="s">
        <v>68</v>
      </c>
      <c r="D19" s="7">
        <v>1745</v>
      </c>
      <c r="E19" s="3">
        <f>D19/D28</f>
        <v>0.013159383130349535</v>
      </c>
      <c r="F19" s="2">
        <v>0</v>
      </c>
    </row>
    <row r="20" spans="3:6" ht="12.75">
      <c r="C20" s="2" t="s">
        <v>69</v>
      </c>
      <c r="D20" s="7">
        <v>7752</v>
      </c>
      <c r="E20" s="3">
        <f>D20/D28</f>
        <v>0.05845933411259002</v>
      </c>
      <c r="F20" s="2">
        <v>3</v>
      </c>
    </row>
    <row r="21" spans="3:6" ht="12.75">
      <c r="C21" s="2" t="s">
        <v>40</v>
      </c>
      <c r="D21" s="7">
        <v>2095</v>
      </c>
      <c r="E21" s="3">
        <f>D21/D28</f>
        <v>0.015798800950190414</v>
      </c>
      <c r="F21" s="2">
        <v>0</v>
      </c>
    </row>
    <row r="22" spans="3:6" ht="12.75">
      <c r="C22" s="2" t="s">
        <v>17</v>
      </c>
      <c r="D22" s="7">
        <v>16808</v>
      </c>
      <c r="E22" s="3">
        <f>D22/D28</f>
        <v>0.12675238490253007</v>
      </c>
      <c r="F22" s="2">
        <v>6</v>
      </c>
    </row>
    <row r="23" spans="3:6" ht="12.75">
      <c r="C23" s="2" t="s">
        <v>52</v>
      </c>
      <c r="D23" s="7">
        <v>3873</v>
      </c>
      <c r="E23" s="3">
        <f>D23/D28</f>
        <v>0.02920704347498209</v>
      </c>
      <c r="F23" s="2">
        <v>1</v>
      </c>
    </row>
    <row r="24" spans="3:6" ht="12.75">
      <c r="C24" s="2" t="s">
        <v>3</v>
      </c>
      <c r="D24" s="7">
        <v>29710</v>
      </c>
      <c r="E24" s="3">
        <f>D24/D28</f>
        <v>0.22404886693563592</v>
      </c>
      <c r="F24" s="2">
        <v>12</v>
      </c>
    </row>
    <row r="25" spans="3:6" ht="12.75">
      <c r="C25" s="2" t="s">
        <v>15</v>
      </c>
      <c r="D25" s="7">
        <v>60640</v>
      </c>
      <c r="E25" s="3">
        <f>D25/D28</f>
        <v>0.45729799027186</v>
      </c>
      <c r="F25" s="2">
        <v>25</v>
      </c>
    </row>
    <row r="26" spans="3:6" ht="12.75">
      <c r="C26" s="2" t="s">
        <v>70</v>
      </c>
      <c r="D26" s="7">
        <v>1295</v>
      </c>
      <c r="E26" s="3">
        <f>D26/D28</f>
        <v>0.009765845933411258</v>
      </c>
      <c r="F26" s="2">
        <v>0</v>
      </c>
    </row>
    <row r="27" spans="3:6" ht="12.75">
      <c r="C27" s="2" t="s">
        <v>20</v>
      </c>
      <c r="D27" s="7">
        <v>2919</v>
      </c>
      <c r="E27" s="3">
        <f>D27/D28</f>
        <v>0.022012744617472945</v>
      </c>
      <c r="F27" s="2">
        <v>1</v>
      </c>
    </row>
    <row r="28" spans="3:6" ht="12.75">
      <c r="C28" s="6" t="s">
        <v>12</v>
      </c>
      <c r="D28" s="8">
        <f>SUM(D18:D27)</f>
        <v>132605</v>
      </c>
      <c r="E28" s="9"/>
      <c r="F28" s="6">
        <f>SUM(F18:F27)</f>
        <v>50</v>
      </c>
    </row>
    <row r="32" ht="12.75">
      <c r="C32" s="12" t="s">
        <v>13</v>
      </c>
    </row>
    <row r="34" spans="3:4" ht="12.75">
      <c r="C34" s="4" t="s">
        <v>49</v>
      </c>
      <c r="D34" s="4" t="s">
        <v>50</v>
      </c>
    </row>
    <row r="35" spans="3:4" ht="12.75">
      <c r="C35" s="4" t="s">
        <v>68</v>
      </c>
      <c r="D35" s="4" t="s">
        <v>72</v>
      </c>
    </row>
    <row r="36" spans="3:4" ht="12.75">
      <c r="C36" s="4" t="s">
        <v>64</v>
      </c>
      <c r="D36" s="4" t="s">
        <v>65</v>
      </c>
    </row>
    <row r="37" spans="3:4" ht="12.75">
      <c r="C37" s="4" t="s">
        <v>40</v>
      </c>
      <c r="D37" s="4" t="s">
        <v>41</v>
      </c>
    </row>
    <row r="38" spans="3:4" ht="12.75">
      <c r="C38" s="4" t="s">
        <v>17</v>
      </c>
      <c r="D38" s="4" t="s">
        <v>18</v>
      </c>
    </row>
    <row r="39" spans="3:4" ht="12.75">
      <c r="C39" s="4" t="s">
        <v>52</v>
      </c>
      <c r="D39" s="4" t="s">
        <v>53</v>
      </c>
    </row>
    <row r="40" spans="3:4" ht="12.75">
      <c r="C40" s="4" t="s">
        <v>3</v>
      </c>
      <c r="D40" s="4" t="s">
        <v>14</v>
      </c>
    </row>
    <row r="41" spans="3:4" ht="12.75">
      <c r="C41" s="4" t="s">
        <v>15</v>
      </c>
      <c r="D41" s="4" t="s">
        <v>16</v>
      </c>
    </row>
    <row r="42" spans="3:4" ht="12.75">
      <c r="C42" s="4" t="s">
        <v>70</v>
      </c>
      <c r="D42" s="4" t="s">
        <v>71</v>
      </c>
    </row>
    <row r="43" spans="3:4" ht="12.75">
      <c r="C43" s="4" t="s">
        <v>20</v>
      </c>
      <c r="D43" s="4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8923</v>
      </c>
      <c r="E10" s="5"/>
      <c r="F10" s="5"/>
    </row>
    <row r="11" spans="3:6" ht="12.75">
      <c r="C11" s="2" t="s">
        <v>5</v>
      </c>
      <c r="D11" s="14">
        <v>8389</v>
      </c>
      <c r="E11" s="5"/>
      <c r="F11" s="5"/>
    </row>
    <row r="12" spans="3:6" ht="12.75">
      <c r="C12" s="2" t="s">
        <v>6</v>
      </c>
      <c r="D12" s="3">
        <f>D11/D10</f>
        <v>0.9401546565056595</v>
      </c>
      <c r="E12" s="5"/>
      <c r="F12" s="5"/>
    </row>
    <row r="13" spans="3:6" ht="12.75">
      <c r="C13" s="15" t="s">
        <v>43</v>
      </c>
      <c r="D13" s="16">
        <v>335</v>
      </c>
      <c r="E13" s="5"/>
      <c r="F13" s="5"/>
    </row>
    <row r="14" spans="3:6" ht="12.75">
      <c r="C14" s="17" t="s">
        <v>44</v>
      </c>
      <c r="D14" s="18" t="s">
        <v>73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1377</v>
      </c>
      <c r="E18" s="3">
        <f>D18/D23</f>
        <v>0.17349124354290035</v>
      </c>
      <c r="F18" s="2">
        <v>5</v>
      </c>
    </row>
    <row r="19" spans="3:6" ht="12.75">
      <c r="C19" s="2" t="s">
        <v>40</v>
      </c>
      <c r="D19" s="7">
        <v>112</v>
      </c>
      <c r="E19" s="3">
        <f>D19/D23</f>
        <v>0.014111125110243166</v>
      </c>
      <c r="F19" s="2">
        <v>0</v>
      </c>
    </row>
    <row r="20" spans="3:6" ht="12.75">
      <c r="C20" s="2" t="s">
        <v>15</v>
      </c>
      <c r="D20" s="7">
        <v>5346</v>
      </c>
      <c r="E20" s="3">
        <f>D20/D23</f>
        <v>0.6735542396371424</v>
      </c>
      <c r="F20" s="2">
        <v>21</v>
      </c>
    </row>
    <row r="21" spans="3:6" ht="12.75">
      <c r="C21" s="2" t="s">
        <v>52</v>
      </c>
      <c r="D21" s="7">
        <v>106</v>
      </c>
      <c r="E21" s="3">
        <f>D21/D23</f>
        <v>0.01335517197933728</v>
      </c>
      <c r="F21" s="2">
        <v>0</v>
      </c>
    </row>
    <row r="22" spans="3:6" ht="12.75">
      <c r="C22" s="2" t="s">
        <v>17</v>
      </c>
      <c r="D22" s="7">
        <v>996</v>
      </c>
      <c r="E22" s="3">
        <f>D22/D23</f>
        <v>0.12548821973037672</v>
      </c>
      <c r="F22" s="2">
        <v>4</v>
      </c>
    </row>
    <row r="23" spans="3:6" ht="12.75">
      <c r="C23" s="6" t="s">
        <v>12</v>
      </c>
      <c r="D23" s="8">
        <f>SUM(D18:D22)</f>
        <v>7937</v>
      </c>
      <c r="E23" s="9"/>
      <c r="F23" s="6">
        <f>SUM(F18:F22)</f>
        <v>30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40</v>
      </c>
      <c r="D30" s="4" t="s">
        <v>41</v>
      </c>
    </row>
    <row r="31" spans="3:4" ht="12.75">
      <c r="C31" s="4" t="s">
        <v>15</v>
      </c>
      <c r="D31" s="4" t="s">
        <v>16</v>
      </c>
    </row>
    <row r="32" spans="3:4" ht="12.75">
      <c r="C32" s="4" t="s">
        <v>52</v>
      </c>
      <c r="D32" s="4" t="s">
        <v>53</v>
      </c>
    </row>
    <row r="33" spans="3:4" ht="12.75">
      <c r="C33" s="4" t="s">
        <v>17</v>
      </c>
      <c r="D33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8293</v>
      </c>
      <c r="E10" s="5"/>
      <c r="F10" s="5"/>
    </row>
    <row r="11" spans="3:6" ht="12.75">
      <c r="C11" s="2" t="s">
        <v>5</v>
      </c>
      <c r="D11" s="14">
        <v>7869</v>
      </c>
      <c r="E11" s="5"/>
      <c r="F11" s="5"/>
    </row>
    <row r="12" spans="3:6" ht="12.75">
      <c r="C12" s="2" t="s">
        <v>6</v>
      </c>
      <c r="D12" s="3">
        <f>D11/D10</f>
        <v>0.9488725431086459</v>
      </c>
      <c r="E12" s="5"/>
      <c r="F12" s="5"/>
    </row>
    <row r="13" spans="3:6" ht="12.75">
      <c r="C13" s="15" t="s">
        <v>43</v>
      </c>
      <c r="D13" s="16">
        <v>259</v>
      </c>
      <c r="E13" s="5"/>
      <c r="F13" s="5"/>
    </row>
    <row r="14" spans="3:6" ht="12.75">
      <c r="C14" s="17" t="s">
        <v>44</v>
      </c>
      <c r="D14" s="18">
        <f>378-259</f>
        <v>119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40</v>
      </c>
      <c r="D18" s="7">
        <v>184</v>
      </c>
      <c r="E18" s="3">
        <f>D18/D23</f>
        <v>0.024562808703777868</v>
      </c>
      <c r="F18" s="2">
        <v>0</v>
      </c>
    </row>
    <row r="19" spans="3:6" ht="12.75">
      <c r="C19" s="2" t="s">
        <v>15</v>
      </c>
      <c r="D19" s="7">
        <v>4908</v>
      </c>
      <c r="E19" s="3">
        <f>D19/D23</f>
        <v>0.6551862234681618</v>
      </c>
      <c r="F19" s="2">
        <v>14</v>
      </c>
    </row>
    <row r="20" spans="3:6" ht="12.75">
      <c r="C20" s="2" t="s">
        <v>3</v>
      </c>
      <c r="D20" s="7">
        <v>1313</v>
      </c>
      <c r="E20" s="3">
        <f>D20/D23</f>
        <v>0.1752769990655453</v>
      </c>
      <c r="F20" s="2">
        <v>4</v>
      </c>
    </row>
    <row r="21" spans="3:6" ht="12.75">
      <c r="C21" s="2" t="s">
        <v>17</v>
      </c>
      <c r="D21" s="7">
        <v>973</v>
      </c>
      <c r="E21" s="3">
        <f>D21/D23</f>
        <v>0.12988920037378188</v>
      </c>
      <c r="F21" s="2">
        <v>2</v>
      </c>
    </row>
    <row r="22" spans="3:6" ht="12.75">
      <c r="C22" s="2" t="s">
        <v>52</v>
      </c>
      <c r="D22" s="7">
        <v>113</v>
      </c>
      <c r="E22" s="3">
        <f>D22/D23</f>
        <v>0.015084768388733147</v>
      </c>
      <c r="F22" s="2">
        <v>0</v>
      </c>
    </row>
    <row r="23" spans="3:6" ht="12.75">
      <c r="C23" s="6" t="s">
        <v>12</v>
      </c>
      <c r="D23" s="8">
        <f>SUM(D18:D22)</f>
        <v>7491</v>
      </c>
      <c r="E23" s="9"/>
      <c r="F23" s="6">
        <v>20</v>
      </c>
    </row>
    <row r="27" ht="12.75">
      <c r="C27" s="12" t="s">
        <v>13</v>
      </c>
    </row>
    <row r="29" spans="3:4" ht="12.75">
      <c r="C29" s="4" t="s">
        <v>40</v>
      </c>
      <c r="D29" s="4" t="s">
        <v>41</v>
      </c>
    </row>
    <row r="30" spans="3:4" ht="12.75">
      <c r="C30" s="4" t="s">
        <v>15</v>
      </c>
      <c r="D30" s="4" t="s">
        <v>16</v>
      </c>
    </row>
    <row r="31" spans="3:4" ht="12.75">
      <c r="C31" s="4" t="s">
        <v>3</v>
      </c>
      <c r="D31" s="4" t="s">
        <v>14</v>
      </c>
    </row>
    <row r="32" spans="3:4" ht="12.75">
      <c r="C32" s="4" t="s">
        <v>17</v>
      </c>
      <c r="D32" s="4" t="s">
        <v>18</v>
      </c>
    </row>
    <row r="33" spans="3:4" ht="12.75">
      <c r="C33" s="4" t="s">
        <v>52</v>
      </c>
      <c r="D33" s="4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X152"/>
  <sheetViews>
    <sheetView workbookViewId="0" topLeftCell="A1">
      <selection activeCell="D43" sqref="D43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33.140625" style="0" customWidth="1"/>
    <col min="4" max="4" width="28.8515625" style="0" customWidth="1"/>
    <col min="5" max="5" width="16.8515625" style="0" customWidth="1"/>
    <col min="6" max="6" width="16.7109375" style="0" customWidth="1"/>
    <col min="7" max="7" width="24.00390625" style="0" customWidth="1"/>
    <col min="8" max="8" width="17.421875" style="0" customWidth="1"/>
    <col min="9" max="9" width="22.00390625" style="0" customWidth="1"/>
    <col min="10" max="10" width="12.8515625" style="0" customWidth="1"/>
  </cols>
  <sheetData>
    <row r="1" spans="1:76" ht="15.75">
      <c r="A1" s="4"/>
      <c r="B1" s="4"/>
      <c r="C1" s="10" t="s">
        <v>11</v>
      </c>
      <c r="D1" s="22"/>
      <c r="E1" s="22"/>
      <c r="F1" s="22"/>
      <c r="G1" s="22"/>
      <c r="H1" s="22"/>
      <c r="I1" s="22"/>
      <c r="J1" s="1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2.75">
      <c r="A3" s="4"/>
      <c r="B3" s="4"/>
      <c r="C3" s="1" t="s">
        <v>1</v>
      </c>
      <c r="D3" s="1" t="s">
        <v>21</v>
      </c>
      <c r="E3" s="23"/>
      <c r="F3" s="23"/>
      <c r="G3" s="2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76" ht="12.75">
      <c r="A4" s="4"/>
      <c r="B4" s="4"/>
      <c r="C4" s="1"/>
      <c r="D4" s="1"/>
      <c r="E4" s="23"/>
      <c r="F4" s="23"/>
      <c r="G4" s="2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2.75">
      <c r="A5" s="4"/>
      <c r="B5" s="4"/>
      <c r="C5" s="1" t="s">
        <v>0</v>
      </c>
      <c r="D5" s="1" t="s">
        <v>79</v>
      </c>
      <c r="E5" s="23"/>
      <c r="F5" s="23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12.75">
      <c r="A6" s="4"/>
      <c r="B6" s="4"/>
      <c r="C6" s="1"/>
      <c r="D6" s="1"/>
      <c r="E6" s="23"/>
      <c r="F6" s="23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ht="12.75">
      <c r="A7" s="4"/>
      <c r="B7" s="4"/>
      <c r="C7" s="1" t="s">
        <v>2</v>
      </c>
      <c r="D7" s="1" t="s">
        <v>80</v>
      </c>
      <c r="E7" s="23"/>
      <c r="F7" s="23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 ht="12.75">
      <c r="A8" s="4"/>
      <c r="B8" s="4"/>
      <c r="C8" s="4"/>
      <c r="D8" s="4"/>
      <c r="E8" s="23"/>
      <c r="F8" s="2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ht="12.75">
      <c r="A9" s="4"/>
      <c r="B9" s="4"/>
      <c r="C9" s="4"/>
      <c r="D9" s="4"/>
      <c r="E9" s="23"/>
      <c r="F9" s="2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 ht="12.75">
      <c r="A10" s="4"/>
      <c r="B10" s="4"/>
      <c r="C10" s="4"/>
      <c r="D10" s="4"/>
      <c r="E10" s="23"/>
      <c r="F10" s="2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12.75">
      <c r="A11" s="4"/>
      <c r="B11" s="4"/>
      <c r="C11" s="2" t="s">
        <v>4</v>
      </c>
      <c r="D11" s="13">
        <v>7745</v>
      </c>
      <c r="E11" s="23"/>
      <c r="F11" s="23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12.75">
      <c r="A12" s="4"/>
      <c r="B12" s="4"/>
      <c r="C12" s="2" t="s">
        <v>5</v>
      </c>
      <c r="D12" s="14">
        <v>6958</v>
      </c>
      <c r="E12" s="23"/>
      <c r="F12" s="23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12.75">
      <c r="A13" s="4"/>
      <c r="B13" s="4"/>
      <c r="C13" s="2" t="s">
        <v>6</v>
      </c>
      <c r="D13" s="3">
        <f>D12/D11</f>
        <v>0.8983860555196901</v>
      </c>
      <c r="E13" s="23"/>
      <c r="F13" s="23"/>
      <c r="G13" s="5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.75">
      <c r="A14" s="4"/>
      <c r="B14" s="4"/>
      <c r="C14" s="15" t="s">
        <v>43</v>
      </c>
      <c r="D14" s="16">
        <v>136</v>
      </c>
      <c r="E14" s="23"/>
      <c r="F14" s="23"/>
      <c r="G14" s="5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.75">
      <c r="A15" s="4"/>
      <c r="B15" s="4"/>
      <c r="C15" s="17" t="s">
        <v>44</v>
      </c>
      <c r="D15" s="18">
        <v>105</v>
      </c>
      <c r="E15" s="23"/>
      <c r="F15" s="23"/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2.75">
      <c r="A16" s="4"/>
      <c r="B16" s="4"/>
      <c r="C16" s="19" t="s">
        <v>45</v>
      </c>
      <c r="D16" s="20"/>
      <c r="E16" s="25"/>
      <c r="F16" s="25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12.75">
      <c r="A17" s="4"/>
      <c r="B17" s="4"/>
      <c r="C17" s="26"/>
      <c r="D17" s="25"/>
      <c r="E17" s="25"/>
      <c r="F17" s="2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ht="12.75">
      <c r="A18" s="4"/>
      <c r="B18" s="4"/>
      <c r="C18" s="26"/>
      <c r="D18" s="25"/>
      <c r="E18" s="24"/>
      <c r="F18" s="24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ht="12.75">
      <c r="A19" s="4"/>
      <c r="B19" s="4"/>
      <c r="C19" s="5"/>
      <c r="D19" s="5"/>
      <c r="E19" s="5"/>
      <c r="F19" s="5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3" ht="12.75">
      <c r="A20" s="4"/>
      <c r="B20" s="4"/>
      <c r="C20" s="6" t="s">
        <v>7</v>
      </c>
      <c r="D20" s="6" t="s">
        <v>81</v>
      </c>
      <c r="E20" s="6" t="s">
        <v>9</v>
      </c>
      <c r="F20" s="6" t="s">
        <v>10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ht="12.75">
      <c r="A21" s="4"/>
      <c r="B21" s="4"/>
      <c r="C21" s="2" t="s">
        <v>82</v>
      </c>
      <c r="D21" s="7">
        <v>2801</v>
      </c>
      <c r="E21" s="3">
        <f>D21/D27</f>
        <v>0.41700163763584935</v>
      </c>
      <c r="F21" s="2">
        <v>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ht="12.75">
      <c r="A22" s="4"/>
      <c r="B22" s="4"/>
      <c r="C22" s="2" t="s">
        <v>83</v>
      </c>
      <c r="D22" s="27">
        <v>100</v>
      </c>
      <c r="E22" s="3">
        <f>D22/D27</f>
        <v>0.014887598630340925</v>
      </c>
      <c r="F22" s="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ht="12.75">
      <c r="A23" s="4"/>
      <c r="B23" s="4"/>
      <c r="C23" s="2" t="s">
        <v>84</v>
      </c>
      <c r="D23" s="7">
        <v>115</v>
      </c>
      <c r="E23" s="3">
        <f>D23/D27</f>
        <v>0.017120738424892066</v>
      </c>
      <c r="F23" s="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ht="12.75">
      <c r="A24" s="4"/>
      <c r="B24" s="4"/>
      <c r="C24" s="2" t="s">
        <v>85</v>
      </c>
      <c r="D24" s="7">
        <v>576</v>
      </c>
      <c r="E24" s="3">
        <f>D24/D27</f>
        <v>0.08575256811076373</v>
      </c>
      <c r="F24" s="2">
        <v>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ht="12.75">
      <c r="A25" s="4"/>
      <c r="B25" s="4"/>
      <c r="C25" s="2" t="s">
        <v>86</v>
      </c>
      <c r="D25" s="7">
        <v>247</v>
      </c>
      <c r="E25" s="3">
        <f>D25/D27</f>
        <v>0.03677236861694209</v>
      </c>
      <c r="F25" s="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ht="12.75">
      <c r="A26" s="4"/>
      <c r="B26" s="4"/>
      <c r="C26" s="2" t="s">
        <v>87</v>
      </c>
      <c r="D26" s="7">
        <v>2878</v>
      </c>
      <c r="E26" s="3">
        <f>D26/D27</f>
        <v>0.42846508858121185</v>
      </c>
      <c r="F26" s="2">
        <v>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ht="12.75">
      <c r="A27" s="4"/>
      <c r="B27" s="4"/>
      <c r="C27" s="6" t="s">
        <v>12</v>
      </c>
      <c r="D27" s="8">
        <f>SUM(D21:D26)</f>
        <v>6717</v>
      </c>
      <c r="E27" s="9"/>
      <c r="F27" s="6">
        <f>SUM(F21:F26)</f>
        <v>20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7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1:7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1:7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</row>
    <row r="54" spans="1:7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</row>
    <row r="55" spans="1:7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</row>
    <row r="56" spans="1:7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</row>
    <row r="57" spans="1:7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7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7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</row>
    <row r="79" spans="1:7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</row>
    <row r="80" spans="1:7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</row>
    <row r="81" spans="1:7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</row>
    <row r="82" spans="1:7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</row>
    <row r="83" spans="1:7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</row>
    <row r="84" spans="1:7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</row>
    <row r="85" spans="1:7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</row>
    <row r="86" spans="1:7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</row>
    <row r="87" spans="1:7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</row>
    <row r="88" spans="1:7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</row>
    <row r="89" spans="1:7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</row>
    <row r="90" spans="1:7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</row>
    <row r="91" spans="1:7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</row>
    <row r="92" spans="1:7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</row>
    <row r="93" spans="1:7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</row>
    <row r="95" spans="1:7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</row>
    <row r="96" spans="1:7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</row>
    <row r="99" spans="1:7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</row>
    <row r="100" spans="1:7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</row>
    <row r="101" spans="1:7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</row>
    <row r="102" spans="1:7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</row>
    <row r="103" spans="1:7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</row>
    <row r="104" spans="1:7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</row>
    <row r="105" spans="1:7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1:7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1:7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  <row r="108" spans="1:7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</row>
    <row r="109" spans="1:7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</row>
    <row r="110" spans="1:7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</row>
    <row r="111" spans="1:7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</row>
    <row r="112" spans="1:7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</row>
    <row r="113" spans="1:7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</row>
    <row r="114" spans="1:7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</row>
    <row r="115" spans="1:7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</row>
    <row r="116" spans="1:7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</row>
    <row r="117" spans="1:7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</row>
    <row r="118" spans="1:7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</row>
    <row r="119" spans="1:7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</row>
    <row r="120" spans="1:7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</row>
    <row r="121" spans="1:7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</row>
    <row r="122" spans="1:7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</row>
    <row r="123" spans="1:7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</row>
    <row r="124" spans="1:7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</row>
    <row r="125" spans="1:7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</row>
    <row r="126" spans="1:7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</row>
    <row r="127" spans="1:7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</row>
    <row r="128" spans="1:7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</row>
    <row r="129" spans="1:7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</row>
    <row r="130" spans="1:7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</row>
    <row r="131" spans="1:7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</row>
    <row r="132" spans="1:7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</row>
    <row r="133" spans="1:7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</row>
    <row r="134" spans="1:7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</row>
    <row r="135" spans="1:7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</row>
    <row r="136" spans="1:7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</row>
    <row r="137" spans="1:7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</row>
    <row r="138" spans="1:7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</row>
    <row r="139" spans="1:7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</row>
    <row r="140" spans="1:7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</row>
    <row r="141" spans="1:7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</row>
    <row r="142" spans="1:7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</row>
    <row r="143" spans="1:7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</row>
    <row r="144" spans="1:7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</row>
    <row r="145" spans="1:7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</row>
    <row r="146" spans="1:7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</row>
    <row r="147" spans="1:7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</row>
    <row r="148" spans="1:7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</row>
    <row r="149" spans="1:7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</row>
    <row r="150" spans="1:7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</row>
    <row r="151" spans="1:7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</row>
    <row r="152" spans="1:7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1:F39"/>
  <sheetViews>
    <sheetView tabSelected="1" workbookViewId="0" topLeftCell="A1">
      <selection activeCell="M5" sqref="M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32611</v>
      </c>
      <c r="E10" s="5"/>
      <c r="F10" s="5"/>
    </row>
    <row r="11" spans="3:6" ht="12.75">
      <c r="C11" s="2" t="s">
        <v>5</v>
      </c>
      <c r="D11" s="14">
        <v>30107</v>
      </c>
      <c r="E11" s="5"/>
      <c r="F11" s="5"/>
    </row>
    <row r="12" spans="3:6" ht="12.75">
      <c r="C12" s="2" t="s">
        <v>6</v>
      </c>
      <c r="D12" s="3">
        <f>D11/D10</f>
        <v>0.9232160927294472</v>
      </c>
      <c r="E12" s="5"/>
      <c r="F12" s="5"/>
    </row>
    <row r="13" spans="3:6" ht="12.75">
      <c r="C13" s="15" t="s">
        <v>43</v>
      </c>
      <c r="D13" s="16">
        <v>869</v>
      </c>
      <c r="E13" s="5"/>
      <c r="F13" s="5"/>
    </row>
    <row r="14" spans="3:6" ht="12.75">
      <c r="C14" s="17" t="s">
        <v>44</v>
      </c>
      <c r="D14" s="18">
        <f>1507-869</f>
        <v>638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20</v>
      </c>
      <c r="D18" s="7">
        <v>441</v>
      </c>
      <c r="E18" s="3">
        <f>D18/D26</f>
        <v>0.01541958041958042</v>
      </c>
      <c r="F18" s="2">
        <v>0</v>
      </c>
    </row>
    <row r="19" spans="3:6" ht="12.75">
      <c r="C19" s="2" t="s">
        <v>17</v>
      </c>
      <c r="D19" s="7">
        <v>3989</v>
      </c>
      <c r="E19" s="3">
        <f>D19/D26</f>
        <v>0.13947552447552447</v>
      </c>
      <c r="F19" s="2">
        <v>6</v>
      </c>
    </row>
    <row r="20" spans="3:6" ht="12.75">
      <c r="C20" s="2" t="s">
        <v>15</v>
      </c>
      <c r="D20" s="7">
        <v>10839</v>
      </c>
      <c r="E20" s="3">
        <f>D20/D26</f>
        <v>0.378986013986014</v>
      </c>
      <c r="F20" s="2">
        <v>16</v>
      </c>
    </row>
    <row r="21" spans="3:6" ht="12.75">
      <c r="C21" s="2" t="s">
        <v>49</v>
      </c>
      <c r="D21" s="7">
        <v>983</v>
      </c>
      <c r="E21" s="3">
        <f>D21/D26</f>
        <v>0.03437062937062937</v>
      </c>
      <c r="F21" s="2">
        <v>1</v>
      </c>
    </row>
    <row r="22" spans="3:6" ht="12.75">
      <c r="C22" s="2" t="s">
        <v>52</v>
      </c>
      <c r="D22" s="7">
        <v>941</v>
      </c>
      <c r="E22" s="3">
        <f>D22/D26</f>
        <v>0.0329020979020979</v>
      </c>
      <c r="F22" s="2">
        <v>1</v>
      </c>
    </row>
    <row r="23" spans="3:6" ht="12.75">
      <c r="C23" s="2" t="s">
        <v>3</v>
      </c>
      <c r="D23" s="7">
        <v>8600</v>
      </c>
      <c r="E23" s="3">
        <f>D23/D26</f>
        <v>0.3006993006993007</v>
      </c>
      <c r="F23" s="2">
        <v>13</v>
      </c>
    </row>
    <row r="24" spans="3:6" ht="12.75">
      <c r="C24" s="2" t="s">
        <v>40</v>
      </c>
      <c r="D24" s="7">
        <v>914</v>
      </c>
      <c r="E24" s="3">
        <f>D24/D26</f>
        <v>0.03195804195804196</v>
      </c>
      <c r="F24" s="2">
        <v>1</v>
      </c>
    </row>
    <row r="25" spans="3:6" ht="12.75">
      <c r="C25" s="2" t="s">
        <v>64</v>
      </c>
      <c r="D25" s="7">
        <v>1893</v>
      </c>
      <c r="E25" s="3">
        <f>D25/D26</f>
        <v>0.06618881118881119</v>
      </c>
      <c r="F25" s="2">
        <v>2</v>
      </c>
    </row>
    <row r="26" spans="3:6" ht="12.75">
      <c r="C26" s="6" t="s">
        <v>12</v>
      </c>
      <c r="D26" s="8">
        <f>SUM(D18:D25)</f>
        <v>28600</v>
      </c>
      <c r="E26" s="9"/>
      <c r="F26" s="6">
        <f>SUM(F18:F25)</f>
        <v>40</v>
      </c>
    </row>
    <row r="30" ht="12.75">
      <c r="C30" s="12" t="s">
        <v>13</v>
      </c>
    </row>
    <row r="32" spans="3:4" ht="12.75">
      <c r="C32" s="4" t="s">
        <v>20</v>
      </c>
      <c r="D32" s="4" t="s">
        <v>19</v>
      </c>
    </row>
    <row r="33" spans="3:4" ht="12.75">
      <c r="C33" s="4" t="s">
        <v>17</v>
      </c>
      <c r="D33" s="4" t="s">
        <v>18</v>
      </c>
    </row>
    <row r="34" spans="3:4" ht="12.75">
      <c r="C34" s="4" t="s">
        <v>15</v>
      </c>
      <c r="D34" s="4" t="s">
        <v>16</v>
      </c>
    </row>
    <row r="35" spans="3:4" ht="12.75">
      <c r="C35" s="4" t="s">
        <v>49</v>
      </c>
      <c r="D35" s="4" t="s">
        <v>50</v>
      </c>
    </row>
    <row r="36" spans="3:4" ht="12.75">
      <c r="C36" s="4" t="s">
        <v>52</v>
      </c>
      <c r="D36" s="4" t="s">
        <v>53</v>
      </c>
    </row>
    <row r="37" spans="3:4" ht="12.75">
      <c r="C37" s="4" t="s">
        <v>3</v>
      </c>
      <c r="D37" s="4" t="s">
        <v>14</v>
      </c>
    </row>
    <row r="38" spans="3:4" ht="12.75">
      <c r="C38" s="4" t="s">
        <v>40</v>
      </c>
      <c r="D38" s="4" t="s">
        <v>41</v>
      </c>
    </row>
    <row r="39" spans="3:4" ht="12.75">
      <c r="C39" s="4" t="s">
        <v>64</v>
      </c>
      <c r="D39" s="4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6399</v>
      </c>
      <c r="E10" s="5"/>
      <c r="F10" s="5"/>
    </row>
    <row r="11" spans="3:6" ht="12.75">
      <c r="C11" s="2" t="s">
        <v>5</v>
      </c>
      <c r="D11" s="14">
        <v>6072</v>
      </c>
      <c r="E11" s="5"/>
      <c r="F11" s="5"/>
    </row>
    <row r="12" spans="3:6" ht="12.75">
      <c r="C12" s="2" t="s">
        <v>6</v>
      </c>
      <c r="D12" s="3">
        <f>D11/D10</f>
        <v>0.9488982653539616</v>
      </c>
      <c r="E12" s="5"/>
      <c r="F12" s="5"/>
    </row>
    <row r="13" spans="3:6" ht="12.75">
      <c r="C13" s="15" t="s">
        <v>43</v>
      </c>
      <c r="D13" s="16">
        <v>249</v>
      </c>
      <c r="E13" s="5"/>
      <c r="F13" s="5"/>
    </row>
    <row r="14" spans="3:6" ht="12.75">
      <c r="C14" s="17" t="s">
        <v>44</v>
      </c>
      <c r="D14" s="18">
        <f>348-249</f>
        <v>99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49</v>
      </c>
      <c r="D18" s="7">
        <v>135</v>
      </c>
      <c r="E18" s="3">
        <f>D18/D23</f>
        <v>0.02358490566037736</v>
      </c>
      <c r="F18" s="2">
        <v>0</v>
      </c>
    </row>
    <row r="19" spans="3:6" ht="12.75">
      <c r="C19" s="2" t="s">
        <v>3</v>
      </c>
      <c r="D19" s="7">
        <v>1090</v>
      </c>
      <c r="E19" s="3">
        <f>D19/D23</f>
        <v>0.1904262753319357</v>
      </c>
      <c r="F19" s="2">
        <v>4</v>
      </c>
    </row>
    <row r="20" spans="3:6" ht="12.75">
      <c r="C20" s="2" t="s">
        <v>52</v>
      </c>
      <c r="D20" s="7">
        <v>88</v>
      </c>
      <c r="E20" s="3">
        <f>D20/D23</f>
        <v>0.015373864430468204</v>
      </c>
      <c r="F20" s="2">
        <v>0</v>
      </c>
    </row>
    <row r="21" spans="3:6" ht="12.75">
      <c r="C21" s="2" t="s">
        <v>17</v>
      </c>
      <c r="D21" s="7">
        <v>845</v>
      </c>
      <c r="E21" s="3">
        <f>D21/D23</f>
        <v>0.1476240391334731</v>
      </c>
      <c r="F21" s="2">
        <v>3</v>
      </c>
    </row>
    <row r="22" spans="3:6" ht="12.75">
      <c r="C22" s="2" t="s">
        <v>15</v>
      </c>
      <c r="D22" s="7">
        <v>3566</v>
      </c>
      <c r="E22" s="3">
        <f>D22/D23</f>
        <v>0.6229909154437456</v>
      </c>
      <c r="F22" s="2">
        <v>13</v>
      </c>
    </row>
    <row r="23" spans="3:6" ht="12.75">
      <c r="C23" s="6" t="s">
        <v>12</v>
      </c>
      <c r="D23" s="8">
        <f>SUM(D18:D22)</f>
        <v>5724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49</v>
      </c>
      <c r="D29" s="4" t="s">
        <v>50</v>
      </c>
    </row>
    <row r="30" spans="3:4" ht="12.75">
      <c r="C30" s="4" t="s">
        <v>3</v>
      </c>
      <c r="D30" s="4" t="s">
        <v>14</v>
      </c>
    </row>
    <row r="31" spans="3:4" ht="12.75">
      <c r="C31" s="4" t="s">
        <v>52</v>
      </c>
      <c r="D31" s="4" t="s">
        <v>53</v>
      </c>
    </row>
    <row r="32" spans="3:4" ht="12.75">
      <c r="C32" s="4" t="s">
        <v>17</v>
      </c>
      <c r="D32" s="4" t="s">
        <v>18</v>
      </c>
    </row>
    <row r="33" spans="3:4" ht="12.75">
      <c r="C33" s="4" t="s">
        <v>15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4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23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5442</v>
      </c>
      <c r="E10" s="5"/>
      <c r="F10" s="5"/>
    </row>
    <row r="11" spans="3:6" ht="12.75">
      <c r="C11" s="2" t="s">
        <v>5</v>
      </c>
      <c r="D11" s="14">
        <v>5151</v>
      </c>
      <c r="E11" s="5"/>
      <c r="F11" s="5"/>
    </row>
    <row r="12" spans="3:6" ht="12.75">
      <c r="C12" s="2" t="s">
        <v>6</v>
      </c>
      <c r="D12" s="3">
        <f>D11/D10</f>
        <v>0.9465270121278941</v>
      </c>
      <c r="E12" s="5"/>
      <c r="F12" s="5"/>
    </row>
    <row r="13" spans="3:6" ht="12.75">
      <c r="C13" s="15" t="s">
        <v>43</v>
      </c>
      <c r="D13" s="16">
        <v>124</v>
      </c>
      <c r="E13" s="5"/>
      <c r="F13" s="5"/>
    </row>
    <row r="14" spans="3:6" ht="12.75">
      <c r="C14" s="17" t="s">
        <v>44</v>
      </c>
      <c r="D14" s="18">
        <f>178-124</f>
        <v>54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999</v>
      </c>
      <c r="E18" s="3">
        <f>D18/D24</f>
        <v>0.20088477780012065</v>
      </c>
      <c r="F18" s="2">
        <v>4</v>
      </c>
    </row>
    <row r="19" spans="3:6" ht="12.75">
      <c r="C19" s="2" t="s">
        <v>54</v>
      </c>
      <c r="D19" s="7">
        <v>262</v>
      </c>
      <c r="E19" s="3">
        <f>D19/D24</f>
        <v>0.05268449627991152</v>
      </c>
      <c r="F19" s="2">
        <v>1</v>
      </c>
    </row>
    <row r="20" spans="3:6" ht="12.75">
      <c r="C20" s="2" t="s">
        <v>15</v>
      </c>
      <c r="D20" s="7">
        <v>3065</v>
      </c>
      <c r="E20" s="3">
        <f>D20/D24</f>
        <v>0.6163281721294993</v>
      </c>
      <c r="F20" s="2">
        <v>13</v>
      </c>
    </row>
    <row r="21" spans="3:6" ht="12.75">
      <c r="C21" s="2" t="s">
        <v>52</v>
      </c>
      <c r="D21" s="2">
        <v>75</v>
      </c>
      <c r="E21" s="3">
        <f>D21/D24</f>
        <v>0.015081439774783833</v>
      </c>
      <c r="F21" s="2">
        <v>0</v>
      </c>
    </row>
    <row r="22" spans="3:6" ht="12.75">
      <c r="C22" s="2" t="s">
        <v>40</v>
      </c>
      <c r="D22" s="2">
        <v>60</v>
      </c>
      <c r="E22" s="3">
        <f>D22/D24</f>
        <v>0.012065151819827067</v>
      </c>
      <c r="F22" s="2">
        <v>0</v>
      </c>
    </row>
    <row r="23" spans="3:6" ht="12.75">
      <c r="C23" s="2" t="s">
        <v>17</v>
      </c>
      <c r="D23" s="2">
        <v>512</v>
      </c>
      <c r="E23" s="3">
        <f>D23/D24</f>
        <v>0.10295596219585763</v>
      </c>
      <c r="F23" s="2">
        <v>2</v>
      </c>
    </row>
    <row r="24" spans="3:6" ht="12.75">
      <c r="C24" s="6" t="s">
        <v>12</v>
      </c>
      <c r="D24" s="8">
        <f>SUM(D18:D23)</f>
        <v>4973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55</v>
      </c>
      <c r="D31" s="4" t="s">
        <v>56</v>
      </c>
    </row>
    <row r="32" spans="3:4" ht="12.75">
      <c r="C32" s="4" t="s">
        <v>15</v>
      </c>
      <c r="D32" s="4" t="s">
        <v>16</v>
      </c>
    </row>
    <row r="33" spans="3:4" ht="12.75">
      <c r="C33" s="4" t="s">
        <v>52</v>
      </c>
      <c r="D33" s="4" t="s">
        <v>53</v>
      </c>
    </row>
    <row r="34" spans="3:4" ht="12.75">
      <c r="C34" s="4" t="s">
        <v>40</v>
      </c>
      <c r="D34" s="4" t="s">
        <v>41</v>
      </c>
    </row>
    <row r="35" spans="3:4" ht="12.75">
      <c r="C35" s="4" t="s">
        <v>17</v>
      </c>
      <c r="D35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7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4557</v>
      </c>
      <c r="E10" s="5"/>
      <c r="F10" s="5"/>
    </row>
    <row r="11" spans="3:6" ht="12.75">
      <c r="C11" s="2" t="s">
        <v>5</v>
      </c>
      <c r="D11" s="14">
        <v>4190</v>
      </c>
      <c r="E11" s="5"/>
      <c r="F11" s="5"/>
    </row>
    <row r="12" spans="3:6" ht="12.75">
      <c r="C12" s="2" t="s">
        <v>6</v>
      </c>
      <c r="D12" s="3">
        <f>D11/D10</f>
        <v>0.9194645600175554</v>
      </c>
      <c r="E12" s="5"/>
      <c r="F12" s="5"/>
    </row>
    <row r="13" spans="3:6" ht="12.75">
      <c r="C13" s="15" t="s">
        <v>43</v>
      </c>
      <c r="D13" s="16">
        <v>113</v>
      </c>
      <c r="E13" s="5"/>
      <c r="F13" s="5"/>
    </row>
    <row r="14" spans="3:6" ht="12.75">
      <c r="C14" s="17" t="s">
        <v>44</v>
      </c>
      <c r="D14" s="18">
        <f>175-112</f>
        <v>63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74</v>
      </c>
      <c r="D18" s="7">
        <v>273</v>
      </c>
      <c r="E18" s="3">
        <f>D18/D24</f>
        <v>0.06799501867995018</v>
      </c>
      <c r="F18" s="2">
        <v>1</v>
      </c>
    </row>
    <row r="19" spans="3:6" ht="12.75">
      <c r="C19" s="2" t="s">
        <v>52</v>
      </c>
      <c r="D19" s="7">
        <v>125</v>
      </c>
      <c r="E19" s="3">
        <f>D19/D24</f>
        <v>0.031133250311332503</v>
      </c>
      <c r="F19" s="2">
        <v>0</v>
      </c>
    </row>
    <row r="20" spans="3:6" ht="12.75">
      <c r="C20" s="2" t="s">
        <v>15</v>
      </c>
      <c r="D20" s="7">
        <v>808</v>
      </c>
      <c r="E20" s="3">
        <f>D20/D24</f>
        <v>0.2012453300124533</v>
      </c>
      <c r="F20" s="2">
        <v>4</v>
      </c>
    </row>
    <row r="21" spans="3:6" ht="12.75">
      <c r="C21" s="2" t="s">
        <v>17</v>
      </c>
      <c r="D21" s="7">
        <v>851</v>
      </c>
      <c r="E21" s="3">
        <f>D21/D24</f>
        <v>0.21195516811955167</v>
      </c>
      <c r="F21" s="2">
        <v>5</v>
      </c>
    </row>
    <row r="22" spans="3:6" ht="12.75">
      <c r="C22" s="2" t="s">
        <v>3</v>
      </c>
      <c r="D22" s="7">
        <v>1683</v>
      </c>
      <c r="E22" s="3">
        <f>D22/D24</f>
        <v>0.4191780821917808</v>
      </c>
      <c r="F22" s="2">
        <v>9</v>
      </c>
    </row>
    <row r="23" spans="3:6" ht="12.75">
      <c r="C23" s="2" t="s">
        <v>40</v>
      </c>
      <c r="D23" s="7">
        <v>275</v>
      </c>
      <c r="E23" s="3">
        <f>D23/D24</f>
        <v>0.0684931506849315</v>
      </c>
      <c r="F23" s="2">
        <v>1</v>
      </c>
    </row>
    <row r="24" spans="3:6" ht="12.75">
      <c r="C24" s="6" t="s">
        <v>12</v>
      </c>
      <c r="D24" s="8">
        <f>SUM(D18:D23)</f>
        <v>4015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52</v>
      </c>
      <c r="D30" s="4" t="s">
        <v>53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75</v>
      </c>
    </row>
    <row r="33" spans="3:4" ht="12.75">
      <c r="C33" s="4" t="s">
        <v>3</v>
      </c>
      <c r="D33" s="4" t="s">
        <v>14</v>
      </c>
    </row>
    <row r="34" spans="3:4" ht="12.75">
      <c r="C34" s="4" t="s">
        <v>40</v>
      </c>
      <c r="D34" s="4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9267</v>
      </c>
      <c r="E10" s="5"/>
      <c r="F10" s="5"/>
    </row>
    <row r="11" spans="3:6" ht="12.75">
      <c r="C11" s="2" t="s">
        <v>5</v>
      </c>
      <c r="D11" s="14">
        <v>8753</v>
      </c>
      <c r="E11" s="5"/>
      <c r="F11" s="5"/>
    </row>
    <row r="12" spans="3:6" ht="12.75">
      <c r="C12" s="2" t="s">
        <v>6</v>
      </c>
      <c r="D12" s="3">
        <f>D11/D10</f>
        <v>0.9445343692672925</v>
      </c>
      <c r="E12" s="5"/>
      <c r="F12" s="5"/>
    </row>
    <row r="13" spans="3:6" ht="12.75">
      <c r="C13" s="15" t="s">
        <v>43</v>
      </c>
      <c r="D13" s="16">
        <v>265</v>
      </c>
      <c r="E13" s="5"/>
      <c r="F13" s="5"/>
    </row>
    <row r="14" spans="3:6" ht="12.75">
      <c r="C14" s="17" t="s">
        <v>44</v>
      </c>
      <c r="D14" s="18">
        <f>394-265</f>
        <v>129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5421</v>
      </c>
      <c r="E18" s="3">
        <f>D18/D23</f>
        <v>0.6485225505443235</v>
      </c>
      <c r="F18" s="2">
        <v>21</v>
      </c>
    </row>
    <row r="19" spans="3:6" ht="12.75">
      <c r="C19" s="2" t="s">
        <v>52</v>
      </c>
      <c r="D19" s="7">
        <v>126</v>
      </c>
      <c r="E19" s="3">
        <f>D19/D23</f>
        <v>0.015073573393946644</v>
      </c>
      <c r="F19" s="2">
        <v>0</v>
      </c>
    </row>
    <row r="20" spans="3:6" ht="12.75">
      <c r="C20" s="2" t="s">
        <v>17</v>
      </c>
      <c r="D20" s="7">
        <v>724</v>
      </c>
      <c r="E20" s="3">
        <f>D20/D23</f>
        <v>0.08661323124775691</v>
      </c>
      <c r="F20" s="2">
        <v>2</v>
      </c>
    </row>
    <row r="21" spans="3:6" ht="12.75">
      <c r="C21" s="2" t="s">
        <v>3</v>
      </c>
      <c r="D21" s="7">
        <v>1996</v>
      </c>
      <c r="E21" s="3">
        <f>D21/D23</f>
        <v>0.23878454360569445</v>
      </c>
      <c r="F21" s="2">
        <v>7</v>
      </c>
    </row>
    <row r="22" spans="3:6" ht="12.75">
      <c r="C22" s="2" t="s">
        <v>40</v>
      </c>
      <c r="D22" s="7">
        <v>92</v>
      </c>
      <c r="E22" s="3">
        <f>D22/D23</f>
        <v>0.011006101208278503</v>
      </c>
      <c r="F22" s="2">
        <v>0</v>
      </c>
    </row>
    <row r="23" spans="3:6" ht="12.75">
      <c r="C23" s="6" t="s">
        <v>12</v>
      </c>
      <c r="D23" s="8">
        <f>SUM(D18:D22)</f>
        <v>8359</v>
      </c>
      <c r="E23" s="9"/>
      <c r="F23" s="6">
        <f>SUM(F18:F22)</f>
        <v>30</v>
      </c>
    </row>
    <row r="27" ht="12.75">
      <c r="C27" s="12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52</v>
      </c>
      <c r="D30" s="4" t="s">
        <v>53</v>
      </c>
    </row>
    <row r="31" spans="3:4" ht="12.75">
      <c r="C31" s="4" t="s">
        <v>17</v>
      </c>
      <c r="D31" s="4" t="s">
        <v>75</v>
      </c>
    </row>
    <row r="32" spans="3:4" ht="12.75">
      <c r="C32" s="4" t="s">
        <v>3</v>
      </c>
      <c r="D32" s="4" t="s">
        <v>14</v>
      </c>
    </row>
    <row r="33" spans="3:4" ht="12.75">
      <c r="C33" s="4" t="s">
        <v>40</v>
      </c>
      <c r="D33" s="4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3">
      <selection activeCell="E47" sqref="E4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8870</v>
      </c>
      <c r="E10" s="5"/>
      <c r="F10" s="5"/>
    </row>
    <row r="11" spans="3:6" ht="12.75">
      <c r="C11" s="2" t="s">
        <v>5</v>
      </c>
      <c r="D11" s="14">
        <v>8402</v>
      </c>
      <c r="E11" s="5"/>
      <c r="F11" s="5"/>
    </row>
    <row r="12" spans="3:6" ht="12.75">
      <c r="C12" s="2" t="s">
        <v>6</v>
      </c>
      <c r="D12" s="3">
        <f>D11/D10</f>
        <v>0.9472378804960541</v>
      </c>
      <c r="E12" s="5"/>
      <c r="F12" s="5"/>
    </row>
    <row r="13" spans="3:6" ht="12.75">
      <c r="C13" s="15" t="s">
        <v>43</v>
      </c>
      <c r="D13" s="16">
        <v>303</v>
      </c>
      <c r="E13" s="5"/>
      <c r="F13" s="5"/>
    </row>
    <row r="14" spans="3:6" ht="12.75">
      <c r="C14" s="17" t="s">
        <v>44</v>
      </c>
      <c r="D14" s="18">
        <f>426-303</f>
        <v>123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52</v>
      </c>
      <c r="D18" s="7">
        <v>190</v>
      </c>
      <c r="E18" s="3">
        <f>D18/D23</f>
        <v>0.023821464393179538</v>
      </c>
      <c r="F18" s="2">
        <v>0</v>
      </c>
    </row>
    <row r="19" spans="3:6" ht="12.75">
      <c r="C19" s="2" t="s">
        <v>15</v>
      </c>
      <c r="D19" s="7">
        <v>5033</v>
      </c>
      <c r="E19" s="3"/>
      <c r="F19" s="2">
        <v>20</v>
      </c>
    </row>
    <row r="20" spans="3:6" ht="12.75">
      <c r="C20" s="2" t="s">
        <v>49</v>
      </c>
      <c r="D20" s="7">
        <v>260</v>
      </c>
      <c r="E20" s="3">
        <f>D20/D23</f>
        <v>0.03259779338014042</v>
      </c>
      <c r="F20" s="2">
        <v>1</v>
      </c>
    </row>
    <row r="21" spans="3:6" ht="12.75">
      <c r="C21" s="2" t="s">
        <v>3</v>
      </c>
      <c r="D21" s="7">
        <v>1551</v>
      </c>
      <c r="E21" s="3">
        <f>D21/D23</f>
        <v>0.19445837512537612</v>
      </c>
      <c r="F21" s="2">
        <v>6</v>
      </c>
    </row>
    <row r="22" spans="3:6" ht="12.75">
      <c r="C22" s="2" t="s">
        <v>17</v>
      </c>
      <c r="D22" s="7">
        <v>942</v>
      </c>
      <c r="E22" s="3">
        <f>D22/D23</f>
        <v>0.11810431293881644</v>
      </c>
      <c r="F22" s="2">
        <v>3</v>
      </c>
    </row>
    <row r="23" spans="3:6" ht="12.75">
      <c r="C23" s="6" t="s">
        <v>12</v>
      </c>
      <c r="D23" s="8">
        <f>SUM(D18:D22)</f>
        <v>7976</v>
      </c>
      <c r="E23" s="9"/>
      <c r="F23" s="6">
        <f>SUM(F18:F22)</f>
        <v>30</v>
      </c>
    </row>
    <row r="27" ht="12.75">
      <c r="C27" s="12" t="s">
        <v>13</v>
      </c>
    </row>
    <row r="29" spans="3:4" ht="12.75">
      <c r="C29" s="4" t="s">
        <v>52</v>
      </c>
      <c r="D29" s="4" t="s">
        <v>53</v>
      </c>
    </row>
    <row r="30" spans="3:4" ht="12.75">
      <c r="C30" s="4" t="s">
        <v>15</v>
      </c>
      <c r="D30" s="4" t="s">
        <v>16</v>
      </c>
    </row>
    <row r="31" spans="3:4" ht="12.75">
      <c r="C31" s="4" t="s">
        <v>49</v>
      </c>
      <c r="D31" s="4" t="s">
        <v>50</v>
      </c>
    </row>
    <row r="32" spans="3:4" ht="12.75">
      <c r="C32" s="4" t="s">
        <v>3</v>
      </c>
      <c r="D32" s="4" t="s">
        <v>14</v>
      </c>
    </row>
    <row r="33" spans="3:4" ht="12.75">
      <c r="C33" s="4" t="s">
        <v>17</v>
      </c>
      <c r="D33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3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16945</v>
      </c>
      <c r="E10" s="5"/>
      <c r="F10" s="5"/>
    </row>
    <row r="11" spans="3:6" ht="12.75">
      <c r="C11" s="2" t="s">
        <v>5</v>
      </c>
      <c r="D11" s="14">
        <v>15889</v>
      </c>
      <c r="E11" s="5"/>
      <c r="F11" s="5"/>
    </row>
    <row r="12" spans="3:6" ht="12.75">
      <c r="C12" s="2" t="s">
        <v>6</v>
      </c>
      <c r="D12" s="3">
        <f>D11/D10</f>
        <v>0.9376807317792859</v>
      </c>
      <c r="E12" s="5"/>
      <c r="F12" s="5"/>
    </row>
    <row r="13" spans="3:6" ht="12.75">
      <c r="C13" s="15" t="s">
        <v>43</v>
      </c>
      <c r="D13" s="16">
        <v>832</v>
      </c>
      <c r="E13" s="5"/>
      <c r="F13" s="5"/>
    </row>
    <row r="14" spans="3:6" ht="12.75">
      <c r="C14" s="17" t="s">
        <v>44</v>
      </c>
      <c r="D14" s="18">
        <f>1106-832</f>
        <v>274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1950</v>
      </c>
      <c r="E18" s="3">
        <f>D18/D23</f>
        <v>0.13217650647325968</v>
      </c>
      <c r="F18" s="2">
        <v>4</v>
      </c>
    </row>
    <row r="19" spans="3:6" ht="12.75">
      <c r="C19" s="2" t="s">
        <v>15</v>
      </c>
      <c r="D19" s="7">
        <v>7928</v>
      </c>
      <c r="E19" s="3">
        <f>D19/D23</f>
        <v>0.5373822273435911</v>
      </c>
      <c r="F19" s="2">
        <v>17</v>
      </c>
    </row>
    <row r="20" spans="3:6" ht="12.75">
      <c r="C20" s="2" t="s">
        <v>76</v>
      </c>
      <c r="D20" s="7">
        <v>3589</v>
      </c>
      <c r="E20" s="3">
        <f>D20/D23</f>
        <v>0.24327255473463025</v>
      </c>
      <c r="F20" s="2">
        <v>7</v>
      </c>
    </row>
    <row r="21" spans="3:6" ht="12.75">
      <c r="C21" s="2" t="s">
        <v>55</v>
      </c>
      <c r="D21" s="7">
        <v>946</v>
      </c>
      <c r="E21" s="3">
        <f>D21/D23</f>
        <v>0.06412255134548905</v>
      </c>
      <c r="F21" s="2">
        <v>2</v>
      </c>
    </row>
    <row r="22" spans="3:6" ht="12.75">
      <c r="C22" s="2" t="s">
        <v>52</v>
      </c>
      <c r="D22" s="7">
        <v>340</v>
      </c>
      <c r="E22" s="3">
        <f>D22/D23</f>
        <v>0.023046160103029893</v>
      </c>
      <c r="F22" s="2">
        <v>0</v>
      </c>
    </row>
    <row r="23" spans="3:6" ht="12.75">
      <c r="C23" s="6" t="s">
        <v>12</v>
      </c>
      <c r="D23" s="8">
        <f>SUM(D18:D22)</f>
        <v>14753</v>
      </c>
      <c r="E23" s="9"/>
      <c r="F23" s="6">
        <f>SUM(F18:F22)</f>
        <v>30</v>
      </c>
    </row>
    <row r="27" ht="12.75">
      <c r="C27" s="12" t="s">
        <v>13</v>
      </c>
    </row>
    <row r="29" spans="3:4" ht="12.75">
      <c r="C29" s="4" t="s">
        <v>17</v>
      </c>
      <c r="D29" s="4" t="s">
        <v>18</v>
      </c>
    </row>
    <row r="30" spans="3:4" ht="12.75">
      <c r="C30" s="4" t="s">
        <v>15</v>
      </c>
      <c r="D30" s="4" t="s">
        <v>16</v>
      </c>
    </row>
    <row r="31" spans="3:4" ht="12.75">
      <c r="C31" s="4" t="s">
        <v>76</v>
      </c>
      <c r="D31" s="4" t="s">
        <v>78</v>
      </c>
    </row>
    <row r="32" spans="3:4" ht="12.75">
      <c r="C32" s="4" t="s">
        <v>77</v>
      </c>
      <c r="D32" s="4" t="s">
        <v>65</v>
      </c>
    </row>
    <row r="33" spans="3:4" ht="12.75">
      <c r="C33" s="4" t="s">
        <v>52</v>
      </c>
      <c r="D33" s="4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9"/>
  <sheetViews>
    <sheetView workbookViewId="0" topLeftCell="A13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51027</v>
      </c>
      <c r="E10" s="5"/>
      <c r="F10" s="5"/>
    </row>
    <row r="11" spans="3:6" ht="12.75">
      <c r="C11" s="2" t="s">
        <v>5</v>
      </c>
      <c r="D11" s="14">
        <v>47945</v>
      </c>
      <c r="E11" s="5"/>
      <c r="F11" s="5"/>
    </row>
    <row r="12" spans="3:6" ht="12.75">
      <c r="C12" s="2" t="s">
        <v>6</v>
      </c>
      <c r="D12" s="3">
        <f>D11/D10</f>
        <v>0.9396006036020146</v>
      </c>
      <c r="E12" s="5"/>
      <c r="F12" s="5"/>
    </row>
    <row r="13" spans="3:6" ht="12.75">
      <c r="C13" s="15" t="s">
        <v>43</v>
      </c>
      <c r="D13" s="16">
        <v>1036</v>
      </c>
      <c r="E13" s="5"/>
      <c r="F13" s="5"/>
    </row>
    <row r="14" spans="3:6" ht="12.75">
      <c r="C14" s="17" t="s">
        <v>44</v>
      </c>
      <c r="D14" s="18">
        <f>1669-1036</f>
        <v>633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40</v>
      </c>
      <c r="D18" s="7">
        <v>1151</v>
      </c>
      <c r="E18" s="3">
        <f>D18/D27</f>
        <v>0.024872504105799983</v>
      </c>
      <c r="F18" s="2">
        <v>1</v>
      </c>
    </row>
    <row r="19" spans="3:6" ht="12.75">
      <c r="C19" s="2" t="s">
        <v>52</v>
      </c>
      <c r="D19" s="7">
        <v>1104</v>
      </c>
      <c r="E19" s="3">
        <f>D19/D27</f>
        <v>0.02385685884691849</v>
      </c>
      <c r="F19" s="2">
        <v>1</v>
      </c>
    </row>
    <row r="20" spans="3:6" ht="12.75">
      <c r="C20" s="2" t="s">
        <v>3</v>
      </c>
      <c r="D20" s="7">
        <v>9229</v>
      </c>
      <c r="E20" s="3">
        <f>D20/D27</f>
        <v>0.19943383179185756</v>
      </c>
      <c r="F20" s="2">
        <v>8</v>
      </c>
    </row>
    <row r="21" spans="3:6" ht="12.75">
      <c r="C21" s="2" t="s">
        <v>17</v>
      </c>
      <c r="D21" s="7">
        <v>4963</v>
      </c>
      <c r="E21" s="3">
        <f>D21/D27</f>
        <v>0.10724781744316708</v>
      </c>
      <c r="F21" s="2">
        <v>4</v>
      </c>
    </row>
    <row r="22" spans="3:6" ht="12.75">
      <c r="C22" s="2" t="s">
        <v>15</v>
      </c>
      <c r="D22" s="7">
        <v>25337</v>
      </c>
      <c r="E22" s="3">
        <f>D22/D27</f>
        <v>0.5475192324314979</v>
      </c>
      <c r="F22" s="2">
        <v>24</v>
      </c>
    </row>
    <row r="23" spans="3:6" ht="12.75">
      <c r="C23" s="2" t="s">
        <v>49</v>
      </c>
      <c r="D23" s="7">
        <v>1211</v>
      </c>
      <c r="E23" s="3">
        <f>D23/D27</f>
        <v>0.026169072521393378</v>
      </c>
      <c r="F23" s="2">
        <v>1</v>
      </c>
    </row>
    <row r="24" spans="3:6" ht="12.75">
      <c r="C24" s="2" t="s">
        <v>57</v>
      </c>
      <c r="D24" s="2">
        <v>783</v>
      </c>
      <c r="E24" s="3">
        <f>D24/D27</f>
        <v>0.01692021782349382</v>
      </c>
      <c r="F24" s="2">
        <v>0</v>
      </c>
    </row>
    <row r="25" spans="3:6" ht="12.75">
      <c r="C25" s="2" t="s">
        <v>20</v>
      </c>
      <c r="D25" s="2">
        <v>460</v>
      </c>
      <c r="E25" s="3">
        <f>D25/D27</f>
        <v>0.009940357852882704</v>
      </c>
      <c r="F25" s="2">
        <v>0</v>
      </c>
    </row>
    <row r="26" spans="3:6" ht="12.75">
      <c r="C26" s="2" t="s">
        <v>58</v>
      </c>
      <c r="D26" s="2">
        <v>2038</v>
      </c>
      <c r="E26" s="3">
        <f>D26/D27</f>
        <v>0.04404010718298902</v>
      </c>
      <c r="F26" s="2">
        <v>1</v>
      </c>
    </row>
    <row r="27" spans="3:6" ht="12.75">
      <c r="C27" s="6" t="s">
        <v>12</v>
      </c>
      <c r="D27" s="8">
        <f>SUM(D18:D26)</f>
        <v>46276</v>
      </c>
      <c r="E27" s="9"/>
      <c r="F27" s="6">
        <f>SUM(F18:F26)</f>
        <v>40</v>
      </c>
    </row>
    <row r="31" ht="12.75">
      <c r="C31" s="12" t="s">
        <v>13</v>
      </c>
    </row>
    <row r="33" spans="3:4" ht="12.75">
      <c r="C33" s="4" t="s">
        <v>40</v>
      </c>
      <c r="D33" s="4" t="s">
        <v>41</v>
      </c>
    </row>
    <row r="34" spans="3:4" ht="12.75">
      <c r="C34" s="4" t="s">
        <v>52</v>
      </c>
      <c r="D34" s="4" t="s">
        <v>53</v>
      </c>
    </row>
    <row r="35" spans="3:4" ht="12.75">
      <c r="C35" s="4" t="s">
        <v>3</v>
      </c>
      <c r="D35" s="4" t="s">
        <v>14</v>
      </c>
    </row>
    <row r="36" spans="3:4" ht="12.75">
      <c r="C36" s="4" t="s">
        <v>17</v>
      </c>
      <c r="D36" s="4" t="s">
        <v>18</v>
      </c>
    </row>
    <row r="37" spans="3:4" ht="12.75">
      <c r="C37" s="4" t="s">
        <v>15</v>
      </c>
      <c r="D37" s="4" t="s">
        <v>16</v>
      </c>
    </row>
    <row r="38" spans="3:4" ht="12.75">
      <c r="C38" s="21" t="s">
        <v>49</v>
      </c>
      <c r="D38" s="4" t="s">
        <v>50</v>
      </c>
    </row>
    <row r="39" spans="3:4" ht="12.75">
      <c r="C39" s="4" t="s">
        <v>20</v>
      </c>
      <c r="D39" s="4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7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17896</v>
      </c>
      <c r="E10" s="5"/>
      <c r="F10" s="5"/>
    </row>
    <row r="11" spans="3:6" ht="12.75">
      <c r="C11" s="2" t="s">
        <v>5</v>
      </c>
      <c r="D11" s="14">
        <v>16848</v>
      </c>
      <c r="E11" s="5"/>
      <c r="F11" s="5"/>
    </row>
    <row r="12" spans="3:6" ht="12.75">
      <c r="C12" s="2" t="s">
        <v>6</v>
      </c>
      <c r="D12" s="3">
        <f>D11/D10</f>
        <v>0.9414394278050962</v>
      </c>
      <c r="E12" s="5"/>
      <c r="F12" s="5"/>
    </row>
    <row r="13" spans="3:6" ht="12.75">
      <c r="C13" s="15" t="s">
        <v>43</v>
      </c>
      <c r="D13" s="16">
        <v>624</v>
      </c>
      <c r="E13" s="5"/>
      <c r="F13" s="5"/>
    </row>
    <row r="14" spans="3:6" ht="12.75">
      <c r="C14" s="17" t="s">
        <v>44</v>
      </c>
      <c r="D14" s="18">
        <f>945-624</f>
        <v>321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9540</v>
      </c>
      <c r="E18" s="3">
        <f>D18/D23</f>
        <v>0.5998868138087153</v>
      </c>
      <c r="F18" s="2">
        <v>19</v>
      </c>
    </row>
    <row r="19" spans="3:6" ht="12.75">
      <c r="C19" s="2" t="s">
        <v>52</v>
      </c>
      <c r="D19" s="7">
        <v>252</v>
      </c>
      <c r="E19" s="3">
        <f>D19/D23</f>
        <v>0.01584606677985286</v>
      </c>
      <c r="F19" s="2">
        <v>0</v>
      </c>
    </row>
    <row r="20" spans="3:6" ht="12.75">
      <c r="C20" s="2" t="s">
        <v>40</v>
      </c>
      <c r="D20" s="7">
        <v>778</v>
      </c>
      <c r="E20" s="3">
        <f>D20/D23</f>
        <v>0.04892158712192668</v>
      </c>
      <c r="F20" s="2">
        <v>1</v>
      </c>
    </row>
    <row r="21" spans="3:6" ht="12.75">
      <c r="C21" s="2" t="s">
        <v>17</v>
      </c>
      <c r="D21" s="7">
        <v>2137</v>
      </c>
      <c r="E21" s="3">
        <f>D21/D23</f>
        <v>0.13437716154184745</v>
      </c>
      <c r="F21" s="2">
        <v>4</v>
      </c>
    </row>
    <row r="22" spans="3:6" ht="12.75">
      <c r="C22" s="2" t="s">
        <v>3</v>
      </c>
      <c r="D22" s="7">
        <v>3196</v>
      </c>
      <c r="E22" s="3">
        <f>D22/D23</f>
        <v>0.20096837074765767</v>
      </c>
      <c r="F22" s="2">
        <v>6</v>
      </c>
    </row>
    <row r="23" spans="3:6" ht="12.75">
      <c r="C23" s="6" t="s">
        <v>12</v>
      </c>
      <c r="D23" s="8">
        <f>SUM(D18:D22)</f>
        <v>15903</v>
      </c>
      <c r="E23" s="9"/>
      <c r="F23" s="6">
        <f>SUM(F18:F22)</f>
        <v>30</v>
      </c>
    </row>
    <row r="27" ht="12.75">
      <c r="C27" s="12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52</v>
      </c>
      <c r="D30" s="4" t="s">
        <v>53</v>
      </c>
    </row>
    <row r="31" spans="3:4" ht="12.75">
      <c r="C31" s="4" t="s">
        <v>40</v>
      </c>
      <c r="D31" s="4" t="s">
        <v>41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4">
      <selection activeCell="C34" sqref="C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7797</v>
      </c>
      <c r="E10" s="5"/>
      <c r="F10" s="5"/>
    </row>
    <row r="11" spans="3:6" ht="12.75">
      <c r="C11" s="2" t="s">
        <v>5</v>
      </c>
      <c r="D11" s="14">
        <v>7405</v>
      </c>
      <c r="E11" s="5"/>
      <c r="F11" s="5"/>
    </row>
    <row r="12" spans="3:6" ht="12.75">
      <c r="C12" s="2" t="s">
        <v>6</v>
      </c>
      <c r="D12" s="3">
        <f>D11/D10</f>
        <v>0.949724252917789</v>
      </c>
      <c r="E12" s="5"/>
      <c r="F12" s="5"/>
    </row>
    <row r="13" spans="3:6" ht="12.75">
      <c r="C13" s="15" t="s">
        <v>43</v>
      </c>
      <c r="D13" s="16">
        <v>227</v>
      </c>
      <c r="E13" s="5"/>
      <c r="F13" s="5"/>
    </row>
    <row r="14" spans="3:6" ht="12.75">
      <c r="C14" s="17" t="s">
        <v>44</v>
      </c>
      <c r="D14" s="18">
        <f>309-227</f>
        <v>82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853</v>
      </c>
      <c r="E18" s="3">
        <f>D18/D24</f>
        <v>0.12020856820744082</v>
      </c>
      <c r="F18" s="2">
        <v>2</v>
      </c>
    </row>
    <row r="19" spans="3:6" ht="12.75">
      <c r="C19" s="2" t="s">
        <v>58</v>
      </c>
      <c r="D19" s="7">
        <v>667</v>
      </c>
      <c r="E19" s="3">
        <f>D19/D24</f>
        <v>0.09399661781285232</v>
      </c>
      <c r="F19" s="2">
        <v>2</v>
      </c>
    </row>
    <row r="20" spans="3:6" ht="12.75">
      <c r="C20" s="2" t="s">
        <v>40</v>
      </c>
      <c r="D20" s="7">
        <v>83</v>
      </c>
      <c r="E20" s="3">
        <f>D20/D24</f>
        <v>0.0116967305524239</v>
      </c>
      <c r="F20" s="2">
        <v>0</v>
      </c>
    </row>
    <row r="21" spans="3:6" ht="12.75">
      <c r="C21" s="2" t="s">
        <v>15</v>
      </c>
      <c r="D21" s="7">
        <v>3853</v>
      </c>
      <c r="E21" s="3">
        <f>D21/D24</f>
        <v>0.5429819616685456</v>
      </c>
      <c r="F21" s="2">
        <v>12</v>
      </c>
    </row>
    <row r="22" spans="3:6" ht="12.75">
      <c r="C22" s="2" t="s">
        <v>3</v>
      </c>
      <c r="D22" s="7">
        <v>1528</v>
      </c>
      <c r="E22" s="3">
        <f>D22/D24</f>
        <v>0.2153325817361894</v>
      </c>
      <c r="F22" s="2">
        <v>4</v>
      </c>
    </row>
    <row r="23" spans="3:6" ht="12.75">
      <c r="C23" s="2" t="s">
        <v>52</v>
      </c>
      <c r="D23" s="7">
        <v>112</v>
      </c>
      <c r="E23" s="3">
        <f>D23/D24</f>
        <v>0.015783540022547914</v>
      </c>
      <c r="F23" s="2">
        <v>0</v>
      </c>
    </row>
    <row r="24" spans="3:6" ht="12.75">
      <c r="C24" s="6" t="s">
        <v>12</v>
      </c>
      <c r="D24" s="8">
        <f>SUM(D18:D23)</f>
        <v>7096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17</v>
      </c>
      <c r="D30" s="4" t="s">
        <v>16</v>
      </c>
    </row>
    <row r="31" spans="3:4" ht="12.75">
      <c r="C31" s="4" t="s">
        <v>40</v>
      </c>
      <c r="D31" s="4" t="s">
        <v>18</v>
      </c>
    </row>
    <row r="32" spans="3:4" ht="12.75">
      <c r="C32" s="4" t="s">
        <v>15</v>
      </c>
      <c r="D32" s="4" t="s">
        <v>47</v>
      </c>
    </row>
    <row r="33" spans="3:4" ht="12.75">
      <c r="C33" s="4" t="s">
        <v>3</v>
      </c>
      <c r="D33" s="4" t="s">
        <v>14</v>
      </c>
    </row>
    <row r="34" spans="3:4" ht="12.75">
      <c r="C34" s="4" t="s">
        <v>52</v>
      </c>
      <c r="D34" s="4" t="s">
        <v>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0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6379</v>
      </c>
      <c r="E10" s="5"/>
      <c r="F10" s="5"/>
    </row>
    <row r="11" spans="3:6" ht="12.75">
      <c r="C11" s="2" t="s">
        <v>5</v>
      </c>
      <c r="D11" s="14">
        <v>5979</v>
      </c>
      <c r="E11" s="5"/>
      <c r="F11" s="5"/>
    </row>
    <row r="12" spans="3:6" ht="12.75">
      <c r="C12" s="2" t="s">
        <v>6</v>
      </c>
      <c r="D12" s="3">
        <f>D11/D10</f>
        <v>0.937294246747139</v>
      </c>
      <c r="E12" s="5"/>
      <c r="F12" s="5"/>
    </row>
    <row r="13" spans="3:6" ht="12.75">
      <c r="C13" s="15" t="s">
        <v>43</v>
      </c>
      <c r="D13" s="16">
        <v>219</v>
      </c>
      <c r="E13" s="5"/>
      <c r="F13" s="5"/>
    </row>
    <row r="14" spans="3:6" ht="12.75">
      <c r="C14" s="17" t="s">
        <v>44</v>
      </c>
      <c r="D14" s="18">
        <f>318-219</f>
        <v>99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52</v>
      </c>
      <c r="D18" s="7">
        <v>56</v>
      </c>
      <c r="E18" s="3">
        <f>D18/D23</f>
        <v>0.009892245186362834</v>
      </c>
      <c r="F18" s="2">
        <v>0</v>
      </c>
    </row>
    <row r="19" spans="3:6" ht="12.75">
      <c r="C19" s="2" t="s">
        <v>17</v>
      </c>
      <c r="D19" s="7">
        <v>891</v>
      </c>
      <c r="E19" s="3">
        <f>D19/D23</f>
        <v>0.1573926868044515</v>
      </c>
      <c r="F19" s="2">
        <v>3</v>
      </c>
    </row>
    <row r="20" spans="3:6" ht="12.75">
      <c r="C20" s="2" t="s">
        <v>15</v>
      </c>
      <c r="D20" s="7">
        <v>2809</v>
      </c>
      <c r="E20" s="3">
        <f>D20/D23</f>
        <v>0.49620208443737857</v>
      </c>
      <c r="F20" s="2">
        <v>11</v>
      </c>
    </row>
    <row r="21" spans="3:6" ht="12.75">
      <c r="C21" s="2" t="s">
        <v>59</v>
      </c>
      <c r="D21" s="7">
        <v>399</v>
      </c>
      <c r="E21" s="3">
        <f>D21/D23</f>
        <v>0.07048224695283518</v>
      </c>
      <c r="F21" s="2">
        <v>1</v>
      </c>
    </row>
    <row r="22" spans="3:6" ht="12.75">
      <c r="C22" s="2" t="s">
        <v>3</v>
      </c>
      <c r="D22" s="7">
        <v>1506</v>
      </c>
      <c r="E22" s="3">
        <f>D22/D23</f>
        <v>0.2660307366189719</v>
      </c>
      <c r="F22" s="2">
        <v>5</v>
      </c>
    </row>
    <row r="23" spans="3:6" ht="12.75">
      <c r="C23" s="6" t="s">
        <v>12</v>
      </c>
      <c r="D23" s="8">
        <f>SUM(D18:D22)</f>
        <v>5661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52</v>
      </c>
      <c r="D29" s="4" t="s">
        <v>53</v>
      </c>
    </row>
    <row r="30" spans="3:4" ht="12.75">
      <c r="C30" s="4" t="s">
        <v>17</v>
      </c>
      <c r="D30" s="4" t="s">
        <v>18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7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5359</v>
      </c>
      <c r="E10" s="5"/>
      <c r="F10" s="5"/>
    </row>
    <row r="11" spans="3:6" ht="12.75">
      <c r="C11" s="2" t="s">
        <v>5</v>
      </c>
      <c r="D11" s="14">
        <v>5049</v>
      </c>
      <c r="E11" s="5"/>
      <c r="F11" s="5"/>
    </row>
    <row r="12" spans="3:6" ht="12.75">
      <c r="C12" s="2" t="s">
        <v>6</v>
      </c>
      <c r="D12" s="3">
        <f>D11/D10</f>
        <v>0.9421533868259003</v>
      </c>
      <c r="E12" s="5"/>
      <c r="F12" s="5"/>
    </row>
    <row r="13" spans="3:6" ht="12.75">
      <c r="C13" s="15" t="s">
        <v>43</v>
      </c>
      <c r="D13" s="16">
        <v>185</v>
      </c>
      <c r="E13" s="5"/>
      <c r="F13" s="5"/>
    </row>
    <row r="14" spans="3:6" ht="12.75">
      <c r="C14" s="17" t="s">
        <v>44</v>
      </c>
      <c r="D14" s="18">
        <f>242-185</f>
        <v>57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1105</v>
      </c>
      <c r="E18" s="3">
        <f>D18/D23</f>
        <v>0.22987310172664863</v>
      </c>
      <c r="F18" s="2">
        <v>5</v>
      </c>
    </row>
    <row r="19" spans="3:6" ht="12.75">
      <c r="C19" s="2" t="s">
        <v>60</v>
      </c>
      <c r="D19" s="7">
        <v>301</v>
      </c>
      <c r="E19" s="3">
        <f>D19/D23</f>
        <v>0.06261701685042646</v>
      </c>
      <c r="F19" s="2">
        <v>1</v>
      </c>
    </row>
    <row r="20" spans="3:6" ht="12.75">
      <c r="C20" s="2" t="s">
        <v>17</v>
      </c>
      <c r="D20" s="7">
        <v>885</v>
      </c>
      <c r="E20" s="3">
        <f>D20/D23</f>
        <v>0.18410651133763262</v>
      </c>
      <c r="F20" s="2">
        <v>4</v>
      </c>
    </row>
    <row r="21" spans="3:6" ht="12.75">
      <c r="C21" s="2" t="s">
        <v>52</v>
      </c>
      <c r="D21" s="7">
        <v>93</v>
      </c>
      <c r="E21" s="3">
        <f>D21/D23</f>
        <v>0.019346785937174954</v>
      </c>
      <c r="F21" s="2">
        <v>0</v>
      </c>
    </row>
    <row r="22" spans="3:6" ht="12.75">
      <c r="C22" s="2" t="s">
        <v>15</v>
      </c>
      <c r="D22" s="7">
        <v>2423</v>
      </c>
      <c r="E22" s="3">
        <f>D22/D23</f>
        <v>0.5040565841481174</v>
      </c>
      <c r="F22" s="2">
        <v>10</v>
      </c>
    </row>
    <row r="23" spans="3:6" ht="12.75">
      <c r="C23" s="6" t="s">
        <v>12</v>
      </c>
      <c r="D23" s="8">
        <f>SUM(D18:D22)</f>
        <v>4807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60</v>
      </c>
      <c r="D30" s="4" t="s">
        <v>61</v>
      </c>
    </row>
    <row r="31" spans="3:4" ht="12.75">
      <c r="C31" s="4" t="s">
        <v>17</v>
      </c>
      <c r="D31" s="4" t="s">
        <v>18</v>
      </c>
    </row>
    <row r="32" spans="3:4" ht="12.75">
      <c r="C32" s="4" t="s">
        <v>52</v>
      </c>
      <c r="D32" s="4" t="s">
        <v>53</v>
      </c>
    </row>
    <row r="33" spans="3:4" ht="12.75">
      <c r="C33" s="4" t="s">
        <v>15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4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7000</v>
      </c>
      <c r="E10" s="5"/>
      <c r="F10" s="5"/>
    </row>
    <row r="11" spans="3:6" ht="12.75">
      <c r="C11" s="2" t="s">
        <v>5</v>
      </c>
      <c r="D11" s="14">
        <v>6564</v>
      </c>
      <c r="E11" s="5"/>
      <c r="F11" s="5"/>
    </row>
    <row r="12" spans="3:6" ht="12.75">
      <c r="C12" s="2" t="s">
        <v>6</v>
      </c>
      <c r="D12" s="3">
        <f>D11/D10</f>
        <v>0.9377142857142857</v>
      </c>
      <c r="E12" s="5"/>
      <c r="F12" s="5"/>
    </row>
    <row r="13" spans="3:6" ht="12.75">
      <c r="C13" s="15" t="s">
        <v>43</v>
      </c>
      <c r="D13" s="16">
        <v>227</v>
      </c>
      <c r="E13" s="5"/>
      <c r="F13" s="5"/>
    </row>
    <row r="14" spans="3:6" ht="12.75">
      <c r="C14" s="17" t="s">
        <v>44</v>
      </c>
      <c r="D14" s="18">
        <f>313-227</f>
        <v>86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3231</v>
      </c>
      <c r="E18" s="3">
        <f>D18/D22</f>
        <v>0.5168772996320589</v>
      </c>
      <c r="F18" s="2">
        <v>11</v>
      </c>
    </row>
    <row r="19" spans="3:6" ht="12.75">
      <c r="C19" s="2" t="s">
        <v>3</v>
      </c>
      <c r="D19" s="7">
        <v>1727</v>
      </c>
      <c r="E19" s="3">
        <f>D19/D22</f>
        <v>0.2762757958726604</v>
      </c>
      <c r="F19" s="2">
        <v>5</v>
      </c>
    </row>
    <row r="20" spans="3:6" ht="12.75">
      <c r="C20" s="2" t="s">
        <v>17</v>
      </c>
      <c r="D20" s="7">
        <v>1191</v>
      </c>
      <c r="E20" s="3">
        <f>D20/D22</f>
        <v>0.1905295152775556</v>
      </c>
      <c r="F20" s="2">
        <v>4</v>
      </c>
    </row>
    <row r="21" spans="3:6" ht="12.75">
      <c r="C21" s="2" t="s">
        <v>52</v>
      </c>
      <c r="D21" s="7">
        <v>102</v>
      </c>
      <c r="E21" s="3">
        <f>D21/D22</f>
        <v>0.016317389217725162</v>
      </c>
      <c r="F21" s="2">
        <v>0</v>
      </c>
    </row>
    <row r="22" spans="3:6" ht="12.75">
      <c r="C22" s="6" t="s">
        <v>12</v>
      </c>
      <c r="D22" s="8">
        <f>SUM(D18:D21)</f>
        <v>6251</v>
      </c>
      <c r="E22" s="9"/>
      <c r="F22" s="6">
        <f>SUM(F18:F21)</f>
        <v>20</v>
      </c>
    </row>
    <row r="26" ht="12.75">
      <c r="C26" s="12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3</v>
      </c>
      <c r="D29" s="4" t="s">
        <v>14</v>
      </c>
    </row>
    <row r="30" spans="3:4" ht="12.75">
      <c r="C30" s="4" t="s">
        <v>17</v>
      </c>
      <c r="D30" s="4" t="s">
        <v>18</v>
      </c>
    </row>
    <row r="31" spans="3:4" ht="12.75">
      <c r="C31" s="4" t="s">
        <v>52</v>
      </c>
      <c r="D31" s="4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3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7.281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21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51</v>
      </c>
    </row>
    <row r="10" spans="3:6" ht="12.75">
      <c r="C10" s="2" t="s">
        <v>4</v>
      </c>
      <c r="D10" s="13">
        <v>11938</v>
      </c>
      <c r="E10" s="5"/>
      <c r="F10" s="5"/>
    </row>
    <row r="11" spans="3:6" ht="12.75">
      <c r="C11" s="2" t="s">
        <v>5</v>
      </c>
      <c r="D11" s="14">
        <v>11073</v>
      </c>
      <c r="E11" s="5"/>
      <c r="F11" s="5"/>
    </row>
    <row r="12" spans="3:6" ht="12.75">
      <c r="C12" s="2" t="s">
        <v>6</v>
      </c>
      <c r="D12" s="3">
        <f>D11/D10</f>
        <v>0.9275423018931144</v>
      </c>
      <c r="E12" s="5"/>
      <c r="F12" s="5"/>
    </row>
    <row r="13" spans="3:6" ht="12.75">
      <c r="C13" s="15" t="s">
        <v>43</v>
      </c>
      <c r="D13" s="16">
        <v>397</v>
      </c>
      <c r="E13" s="5"/>
      <c r="F13" s="5"/>
    </row>
    <row r="14" spans="3:6" ht="12.75">
      <c r="C14" s="17" t="s">
        <v>44</v>
      </c>
      <c r="D14" s="18">
        <f>652-397</f>
        <v>255</v>
      </c>
      <c r="E14" s="5"/>
      <c r="F14" s="5"/>
    </row>
    <row r="15" spans="3:6" ht="12.75">
      <c r="C15" s="19" t="s">
        <v>45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20</v>
      </c>
      <c r="D18" s="7">
        <v>123</v>
      </c>
      <c r="E18" s="3">
        <f>D18/D24</f>
        <v>0.011803089914595529</v>
      </c>
      <c r="F18" s="2">
        <v>0</v>
      </c>
    </row>
    <row r="19" spans="3:6" ht="12.75">
      <c r="C19" s="2" t="s">
        <v>40</v>
      </c>
      <c r="D19" s="7">
        <v>426</v>
      </c>
      <c r="E19" s="3">
        <f>D19/D24</f>
        <v>0.04087899433835524</v>
      </c>
      <c r="F19" s="2">
        <v>1</v>
      </c>
    </row>
    <row r="20" spans="3:6" ht="12.75">
      <c r="C20" s="2" t="s">
        <v>52</v>
      </c>
      <c r="D20" s="7">
        <v>246</v>
      </c>
      <c r="E20" s="3">
        <f>D20/D24</f>
        <v>0.023606179829191058</v>
      </c>
      <c r="F20" s="2">
        <v>0</v>
      </c>
    </row>
    <row r="21" spans="3:6" ht="12.75">
      <c r="C21" s="2" t="s">
        <v>17</v>
      </c>
      <c r="D21" s="7">
        <v>1104</v>
      </c>
      <c r="E21" s="3">
        <f>D21/D24</f>
        <v>0.10593992898954036</v>
      </c>
      <c r="F21" s="2">
        <v>3</v>
      </c>
    </row>
    <row r="22" spans="3:6" ht="12.75">
      <c r="C22" s="2" t="s">
        <v>15</v>
      </c>
      <c r="D22" s="7">
        <v>5414</v>
      </c>
      <c r="E22" s="3">
        <f>D22/D24</f>
        <v>0.5195278764034161</v>
      </c>
      <c r="F22" s="2">
        <v>17</v>
      </c>
    </row>
    <row r="23" spans="3:6" ht="12.75">
      <c r="C23" s="2" t="s">
        <v>3</v>
      </c>
      <c r="D23" s="7">
        <v>3108</v>
      </c>
      <c r="E23" s="3">
        <f>D23/D24</f>
        <v>0.29824393052490167</v>
      </c>
      <c r="F23" s="2">
        <v>9</v>
      </c>
    </row>
    <row r="24" spans="3:6" ht="12.75">
      <c r="C24" s="6" t="s">
        <v>12</v>
      </c>
      <c r="D24" s="8">
        <f>SUM(D18:D23)</f>
        <v>10421</v>
      </c>
      <c r="E24" s="9"/>
      <c r="F24" s="6">
        <f>SUM(F18:F23)</f>
        <v>30</v>
      </c>
    </row>
    <row r="28" ht="12.75">
      <c r="C28" s="12" t="s">
        <v>13</v>
      </c>
    </row>
    <row r="30" spans="3:4" ht="12.75">
      <c r="C30" s="4" t="s">
        <v>20</v>
      </c>
      <c r="D30" s="4" t="s">
        <v>19</v>
      </c>
    </row>
    <row r="31" spans="3:4" ht="12.75">
      <c r="C31" s="4" t="s">
        <v>40</v>
      </c>
      <c r="D31" s="4" t="s">
        <v>41</v>
      </c>
    </row>
    <row r="32" spans="3:4" ht="12.75">
      <c r="C32" s="4" t="s">
        <v>52</v>
      </c>
      <c r="D32" s="4" t="s">
        <v>53</v>
      </c>
    </row>
    <row r="33" spans="3:4" ht="12.75">
      <c r="C33" s="4" t="s">
        <v>17</v>
      </c>
      <c r="D33" s="4" t="s">
        <v>18</v>
      </c>
    </row>
    <row r="34" spans="3:4" ht="12.75">
      <c r="C34" s="4" t="s">
        <v>15</v>
      </c>
      <c r="D34" s="4" t="s">
        <v>16</v>
      </c>
    </row>
    <row r="35" spans="3:4" ht="12.75">
      <c r="C35" s="4" t="s">
        <v>3</v>
      </c>
      <c r="D35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2011-12-05T10:38:25Z</dcterms:modified>
  <cp:category/>
  <cp:version/>
  <cp:contentType/>
  <cp:contentStatus/>
</cp:coreProperties>
</file>